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buedufile\学校$\大府南中学校CS\大府南中学校\R5文書データ\204_部活動\i_バドミントン\☆県協会用\R5\R5秋県新人\"/>
    </mc:Choice>
  </mc:AlternateContent>
  <bookViews>
    <workbookView xWindow="-105" yWindow="-105" windowWidth="23250" windowHeight="12570" tabRatio="756" activeTab="1"/>
  </bookViews>
  <sheets>
    <sheet name="学校番号一覧" sheetId="8" r:id="rId1"/>
    <sheet name="申込入力シート" sheetId="16" r:id="rId2"/>
    <sheet name="県大会印刷シート" sheetId="17" r:id="rId3"/>
    <sheet name="クラブチーム用入力シート" sheetId="18" r:id="rId4"/>
    <sheet name="クラブチーム用印刷シート" sheetId="19" r:id="rId5"/>
  </sheets>
  <definedNames>
    <definedName name="_xlnm.Print_Area" localSheetId="4">クラブチーム用印刷シート!$A$1:$O$45</definedName>
    <definedName name="_xlnm.Print_Area" localSheetId="3">クラブチーム用入力シート!$B$1:$I$18</definedName>
    <definedName name="_xlnm.Print_Area" localSheetId="2">県大会印刷シート!$A$1:$Q$23</definedName>
    <definedName name="_xlnm.Print_Area" localSheetId="1">申込入力シート!$A$1:$H$16</definedName>
  </definedNames>
  <calcPr calcId="162913"/>
</workbook>
</file>

<file path=xl/calcChain.xml><?xml version="1.0" encoding="utf-8"?>
<calcChain xmlns="http://schemas.openxmlformats.org/spreadsheetml/2006/main">
  <c r="E46" i="18" l="1"/>
  <c r="D46" i="18"/>
  <c r="E39" i="18"/>
  <c r="E31" i="18"/>
  <c r="D31" i="18"/>
  <c r="E24" i="18"/>
  <c r="Z42" i="18" l="1"/>
  <c r="AD27" i="18"/>
  <c r="Z27" i="18"/>
  <c r="AB36" i="18"/>
  <c r="AD36" i="18"/>
  <c r="AE36" i="18"/>
  <c r="AF36" i="18"/>
  <c r="AG36" i="18"/>
  <c r="AH36" i="18"/>
  <c r="AI36" i="18"/>
  <c r="AJ36" i="18"/>
  <c r="AK36" i="18"/>
  <c r="AL36" i="18"/>
  <c r="AM36" i="18"/>
  <c r="AN36" i="18"/>
  <c r="AD20" i="18"/>
  <c r="AE20" i="18"/>
  <c r="AF20" i="18"/>
  <c r="AG20" i="18"/>
  <c r="AH20" i="18"/>
  <c r="AI20" i="18"/>
  <c r="AJ20" i="18"/>
  <c r="AK20" i="18"/>
  <c r="AL20" i="18"/>
  <c r="AM20" i="18"/>
  <c r="AN20" i="18"/>
  <c r="Z20" i="18"/>
  <c r="AC17" i="18"/>
  <c r="AF42" i="18" s="1"/>
  <c r="S46" i="18"/>
  <c r="Q46" i="18"/>
  <c r="O46" i="18"/>
  <c r="M46" i="18"/>
  <c r="K46" i="18"/>
  <c r="I46" i="18"/>
  <c r="G46" i="18"/>
  <c r="S31" i="18"/>
  <c r="Q31" i="18"/>
  <c r="O31" i="18"/>
  <c r="M31" i="18"/>
  <c r="K31" i="18"/>
  <c r="I31" i="18"/>
  <c r="G31" i="18"/>
  <c r="C50" i="16"/>
  <c r="C51" i="16"/>
  <c r="R9" i="18"/>
  <c r="R8" i="18"/>
  <c r="M14" i="16"/>
  <c r="M13" i="16"/>
  <c r="M12" i="16"/>
  <c r="M11" i="16"/>
  <c r="P18" i="17"/>
  <c r="O18" i="17"/>
  <c r="N18" i="17"/>
  <c r="M18" i="17"/>
  <c r="L18" i="17"/>
  <c r="K18" i="17"/>
  <c r="P17" i="17"/>
  <c r="O17" i="17"/>
  <c r="N17" i="17"/>
  <c r="M17" i="17"/>
  <c r="L17" i="17"/>
  <c r="K17" i="17"/>
  <c r="P16" i="17"/>
  <c r="O16" i="17"/>
  <c r="N16" i="17"/>
  <c r="M16" i="17"/>
  <c r="L16" i="17"/>
  <c r="K16" i="17"/>
  <c r="G18" i="17"/>
  <c r="F18" i="17"/>
  <c r="E18" i="17"/>
  <c r="D18" i="17"/>
  <c r="C18" i="17"/>
  <c r="B18" i="17"/>
  <c r="G17" i="17"/>
  <c r="F17" i="17"/>
  <c r="E17" i="17"/>
  <c r="D17" i="17"/>
  <c r="C17" i="17"/>
  <c r="B17" i="17"/>
  <c r="G16" i="17"/>
  <c r="F16" i="17"/>
  <c r="E16" i="17"/>
  <c r="D16" i="17"/>
  <c r="C16" i="17"/>
  <c r="B16" i="17"/>
  <c r="BF16" i="16"/>
  <c r="BE16" i="16"/>
  <c r="AR16" i="16"/>
  <c r="AQ16" i="16"/>
  <c r="Y20" i="18" l="1"/>
  <c r="AB20" i="18"/>
  <c r="Y36" i="18"/>
  <c r="AC36" i="18"/>
  <c r="Y27" i="18"/>
  <c r="AC27" i="18"/>
  <c r="Y42" i="18"/>
  <c r="AC42" i="18"/>
  <c r="AD42" i="18"/>
  <c r="AA20" i="18"/>
  <c r="AA36" i="18"/>
  <c r="AA27" i="18"/>
  <c r="AE27" i="18"/>
  <c r="AA42" i="18"/>
  <c r="AE42" i="18"/>
  <c r="AC20" i="18"/>
  <c r="Z36" i="18"/>
  <c r="AB27" i="18"/>
  <c r="AF27" i="18"/>
  <c r="AB42" i="18"/>
  <c r="L5" i="17"/>
  <c r="AF46" i="18" l="1"/>
  <c r="N39" i="19" s="1"/>
  <c r="AF45" i="18"/>
  <c r="J39" i="19" s="1"/>
  <c r="AE46" i="18"/>
  <c r="N38" i="19" s="1"/>
  <c r="AE45" i="18"/>
  <c r="J38" i="19" s="1"/>
  <c r="AD46" i="18"/>
  <c r="N37" i="19" s="1"/>
  <c r="AD45" i="18"/>
  <c r="J37" i="19" s="1"/>
  <c r="AC46" i="18"/>
  <c r="N36" i="19" s="1"/>
  <c r="AC45" i="18"/>
  <c r="J36" i="19" s="1"/>
  <c r="AB46" i="18"/>
  <c r="N35" i="19" s="1"/>
  <c r="AB45" i="18"/>
  <c r="J35" i="19" s="1"/>
  <c r="AA46" i="18"/>
  <c r="N34" i="19" s="1"/>
  <c r="AA45" i="18"/>
  <c r="J34" i="19" s="1"/>
  <c r="Z46" i="18"/>
  <c r="N33" i="19" s="1"/>
  <c r="Z45" i="18"/>
  <c r="J33" i="19" s="1"/>
  <c r="Y46" i="18"/>
  <c r="N32" i="19" s="1"/>
  <c r="Y45" i="18"/>
  <c r="J32" i="19" s="1"/>
  <c r="B33" i="19"/>
  <c r="C33" i="19"/>
  <c r="D33" i="19"/>
  <c r="E33" i="19"/>
  <c r="B34" i="19"/>
  <c r="C34" i="19"/>
  <c r="D34" i="19"/>
  <c r="E34" i="19"/>
  <c r="B35" i="19"/>
  <c r="C35" i="19"/>
  <c r="D35" i="19"/>
  <c r="E35" i="19"/>
  <c r="B36" i="19"/>
  <c r="C36" i="19"/>
  <c r="D36" i="19"/>
  <c r="E36" i="19"/>
  <c r="B37" i="19"/>
  <c r="C37" i="19"/>
  <c r="D37" i="19"/>
  <c r="E37" i="19"/>
  <c r="B38" i="19"/>
  <c r="C38" i="19"/>
  <c r="D38" i="19"/>
  <c r="E38" i="19"/>
  <c r="B39" i="19"/>
  <c r="C39" i="19"/>
  <c r="D39" i="19"/>
  <c r="E39" i="19"/>
  <c r="B40" i="19"/>
  <c r="C40" i="19"/>
  <c r="D40" i="19"/>
  <c r="E40" i="19"/>
  <c r="E32" i="19"/>
  <c r="D32" i="19"/>
  <c r="M30" i="19"/>
  <c r="M7" i="19"/>
  <c r="J12" i="19"/>
  <c r="J13" i="19"/>
  <c r="J14" i="19"/>
  <c r="J15" i="19"/>
  <c r="J16" i="19"/>
  <c r="AF31" i="18"/>
  <c r="N16" i="19" s="1"/>
  <c r="AF30" i="18"/>
  <c r="AE31" i="18"/>
  <c r="N15" i="19" s="1"/>
  <c r="AE30" i="18"/>
  <c r="AD31" i="18"/>
  <c r="N14" i="19" s="1"/>
  <c r="AD30" i="18"/>
  <c r="AC31" i="18"/>
  <c r="N13" i="19" s="1"/>
  <c r="AC30" i="18"/>
  <c r="AB31" i="18"/>
  <c r="N12" i="19" s="1"/>
  <c r="AB30" i="18"/>
  <c r="AA31" i="18"/>
  <c r="N11" i="19" s="1"/>
  <c r="AA30" i="18"/>
  <c r="Z31" i="18"/>
  <c r="N10" i="19" s="1"/>
  <c r="Z30" i="18"/>
  <c r="Y31" i="18"/>
  <c r="N9" i="19" s="1"/>
  <c r="Y30" i="18"/>
  <c r="J9" i="19" s="1"/>
  <c r="J11" i="19"/>
  <c r="J10" i="19"/>
  <c r="B17" i="19"/>
  <c r="C17" i="19"/>
  <c r="D17" i="19"/>
  <c r="E17" i="19"/>
  <c r="E16" i="19"/>
  <c r="E15" i="19"/>
  <c r="E14" i="19"/>
  <c r="E13" i="19"/>
  <c r="E12" i="19"/>
  <c r="E11" i="19"/>
  <c r="E10" i="19"/>
  <c r="E9" i="19"/>
  <c r="D9" i="19" l="1"/>
  <c r="D11" i="19"/>
  <c r="D12" i="19"/>
  <c r="D13" i="19"/>
  <c r="D14" i="19"/>
  <c r="D15" i="19"/>
  <c r="D16" i="19"/>
  <c r="D10" i="19"/>
  <c r="Y29" i="18"/>
  <c r="L9" i="19" s="1"/>
  <c r="Y28" i="18"/>
  <c r="H9" i="19" s="1"/>
  <c r="I9" i="19" l="1"/>
  <c r="K9" i="19"/>
  <c r="M9" i="19"/>
  <c r="O9" i="19"/>
  <c r="P15" i="17"/>
  <c r="M15" i="17"/>
  <c r="P14" i="17"/>
  <c r="M14" i="17"/>
  <c r="P13" i="17"/>
  <c r="M13" i="17"/>
  <c r="M12" i="17"/>
  <c r="M11" i="17"/>
  <c r="M10" i="17"/>
  <c r="M9" i="17"/>
  <c r="P12" i="17"/>
  <c r="P11" i="17"/>
  <c r="P10" i="17"/>
  <c r="P9" i="17"/>
  <c r="G15" i="17"/>
  <c r="D15" i="17"/>
  <c r="G14" i="17"/>
  <c r="D14" i="17"/>
  <c r="G13" i="17"/>
  <c r="D13" i="17"/>
  <c r="D12" i="17"/>
  <c r="D11" i="17"/>
  <c r="D10" i="17"/>
  <c r="D9" i="17"/>
  <c r="G12" i="17"/>
  <c r="G11" i="17"/>
  <c r="G10" i="17"/>
  <c r="G9" i="17"/>
  <c r="C5" i="17" l="1"/>
  <c r="C6" i="16"/>
  <c r="F82" i="18" l="1"/>
  <c r="Z77" i="18" s="1"/>
  <c r="H82" i="18"/>
  <c r="J82" i="18"/>
  <c r="L82" i="18"/>
  <c r="N82" i="18"/>
  <c r="P82" i="18"/>
  <c r="R82" i="18"/>
  <c r="D82" i="18"/>
  <c r="Y77" i="18" s="1"/>
  <c r="D75" i="18"/>
  <c r="E75" i="18"/>
  <c r="G75" i="18"/>
  <c r="AB70" i="18" s="1"/>
  <c r="H75" i="18"/>
  <c r="AC70" i="18" s="1"/>
  <c r="I75" i="18"/>
  <c r="AD70" i="18" s="1"/>
  <c r="J75" i="18"/>
  <c r="K75" i="18"/>
  <c r="L75" i="18"/>
  <c r="M75" i="18"/>
  <c r="N75" i="18"/>
  <c r="O75" i="18"/>
  <c r="P75" i="18"/>
  <c r="Q75" i="18"/>
  <c r="R75" i="18"/>
  <c r="S75" i="18"/>
  <c r="F75" i="18"/>
  <c r="AA70" i="18" s="1"/>
  <c r="AF79" i="18"/>
  <c r="AE79" i="18"/>
  <c r="AD79" i="18"/>
  <c r="AC79" i="18"/>
  <c r="AB79" i="18"/>
  <c r="AA79" i="18"/>
  <c r="Z79" i="18"/>
  <c r="Y79" i="18"/>
  <c r="AF78" i="18"/>
  <c r="AE78" i="18"/>
  <c r="AD78" i="18"/>
  <c r="AC78" i="18"/>
  <c r="AB78" i="18"/>
  <c r="AA78" i="18"/>
  <c r="Z78" i="18"/>
  <c r="Y78" i="18"/>
  <c r="AF77" i="18"/>
  <c r="AE77" i="18"/>
  <c r="AD77" i="18"/>
  <c r="AC77" i="18"/>
  <c r="AB77" i="18"/>
  <c r="AA77" i="18"/>
  <c r="AN70" i="18"/>
  <c r="AM70" i="18"/>
  <c r="AL70" i="18"/>
  <c r="AK70" i="18"/>
  <c r="AJ70" i="18"/>
  <c r="AI70" i="18"/>
  <c r="AH70" i="18"/>
  <c r="AG70" i="18"/>
  <c r="AF70" i="18"/>
  <c r="AE70" i="18"/>
  <c r="Z70" i="18"/>
  <c r="Y70" i="18"/>
  <c r="V65" i="18"/>
  <c r="R62" i="18"/>
  <c r="R61" i="18"/>
  <c r="R60" i="18"/>
  <c r="R59" i="18"/>
  <c r="C32" i="19"/>
  <c r="B32" i="19"/>
  <c r="AF44" i="18" l="1"/>
  <c r="L39" i="19" s="1"/>
  <c r="AE44" i="18"/>
  <c r="L38" i="19" s="1"/>
  <c r="AD44" i="18"/>
  <c r="L37" i="19" s="1"/>
  <c r="AC44" i="18"/>
  <c r="L36" i="19" s="1"/>
  <c r="AB44" i="18"/>
  <c r="L35" i="19" s="1"/>
  <c r="M35" i="19" s="1"/>
  <c r="AA44" i="18"/>
  <c r="L34" i="19" s="1"/>
  <c r="Z44" i="18"/>
  <c r="L33" i="19" s="1"/>
  <c r="Y44" i="18"/>
  <c r="L32" i="19" s="1"/>
  <c r="AF43" i="18"/>
  <c r="H39" i="19" s="1"/>
  <c r="AE43" i="18"/>
  <c r="H38" i="19" s="1"/>
  <c r="AD43" i="18"/>
  <c r="H37" i="19" s="1"/>
  <c r="AC43" i="18"/>
  <c r="H36" i="19" s="1"/>
  <c r="AB43" i="18"/>
  <c r="H35" i="19" s="1"/>
  <c r="AA43" i="18"/>
  <c r="H34" i="19" s="1"/>
  <c r="Z43" i="18"/>
  <c r="H33" i="19" s="1"/>
  <c r="Y43" i="18"/>
  <c r="H32" i="19" s="1"/>
  <c r="AF29" i="18"/>
  <c r="L16" i="19" s="1"/>
  <c r="AF28" i="18"/>
  <c r="H16" i="19" s="1"/>
  <c r="AE29" i="18"/>
  <c r="L15" i="19" s="1"/>
  <c r="AE28" i="18"/>
  <c r="H15" i="19" s="1"/>
  <c r="AD29" i="18"/>
  <c r="L14" i="19" s="1"/>
  <c r="AD28" i="18"/>
  <c r="H14" i="19" s="1"/>
  <c r="AC29" i="18"/>
  <c r="L13" i="19" s="1"/>
  <c r="AC28" i="18"/>
  <c r="H13" i="19" s="1"/>
  <c r="AB29" i="18"/>
  <c r="L12" i="19" s="1"/>
  <c r="AB28" i="18"/>
  <c r="H12" i="19" s="1"/>
  <c r="Z29" i="18"/>
  <c r="L10" i="19" s="1"/>
  <c r="AA29" i="18"/>
  <c r="L11" i="19" s="1"/>
  <c r="AA28" i="18"/>
  <c r="H11" i="19" s="1"/>
  <c r="Z28" i="18"/>
  <c r="H10" i="19" s="1"/>
  <c r="C10" i="19"/>
  <c r="C11" i="19"/>
  <c r="C12" i="19"/>
  <c r="C13" i="19"/>
  <c r="C14" i="19"/>
  <c r="C15" i="19"/>
  <c r="C16" i="19"/>
  <c r="C9" i="19"/>
  <c r="B10" i="19"/>
  <c r="B11" i="19"/>
  <c r="B12" i="19"/>
  <c r="B13" i="19"/>
  <c r="B14" i="19"/>
  <c r="B15" i="19"/>
  <c r="B16" i="19"/>
  <c r="B9" i="19"/>
  <c r="K5" i="19"/>
  <c r="K28" i="19" s="1"/>
  <c r="C5" i="19"/>
  <c r="C28" i="19" s="1"/>
  <c r="X53" i="18"/>
  <c r="R54" i="18"/>
  <c r="Q54" i="18"/>
  <c r="P54" i="18"/>
  <c r="T53" i="18"/>
  <c r="S53" i="18"/>
  <c r="R53" i="18"/>
  <c r="H53" i="18"/>
  <c r="I53" i="18"/>
  <c r="J53" i="18"/>
  <c r="E54" i="18"/>
  <c r="G54" i="18"/>
  <c r="H54" i="18"/>
  <c r="C7" i="16"/>
  <c r="B52" i="18"/>
  <c r="R11" i="18"/>
  <c r="R10" i="18"/>
  <c r="L52" i="16"/>
  <c r="V13" i="16"/>
  <c r="R46" i="18"/>
  <c r="P46" i="18"/>
  <c r="W53" i="18" s="1"/>
  <c r="N46" i="18"/>
  <c r="V53" i="18" s="1"/>
  <c r="L46" i="18"/>
  <c r="U53" i="18" s="1"/>
  <c r="J46" i="18"/>
  <c r="X52" i="18" s="1"/>
  <c r="H46" i="18"/>
  <c r="W52" i="18" s="1"/>
  <c r="F46" i="18"/>
  <c r="U52" i="18"/>
  <c r="S39" i="18"/>
  <c r="R39" i="18"/>
  <c r="Q39" i="18"/>
  <c r="P39" i="18"/>
  <c r="O54" i="18" s="1"/>
  <c r="O39" i="18"/>
  <c r="N39" i="18"/>
  <c r="M39" i="18"/>
  <c r="L39" i="18"/>
  <c r="Q53" i="18" s="1"/>
  <c r="K39" i="18"/>
  <c r="P53" i="18" s="1"/>
  <c r="J39" i="18"/>
  <c r="O53" i="18" s="1"/>
  <c r="I39" i="18"/>
  <c r="T52" i="18" s="1"/>
  <c r="H39" i="18"/>
  <c r="S52" i="18" s="1"/>
  <c r="G39" i="18"/>
  <c r="F39" i="18"/>
  <c r="Q52" i="18" s="1"/>
  <c r="P52" i="18"/>
  <c r="D39" i="18"/>
  <c r="O52" i="18" s="1"/>
  <c r="R24" i="18"/>
  <c r="S24" i="18"/>
  <c r="F31" i="18"/>
  <c r="L52" i="18" s="1"/>
  <c r="H31" i="18"/>
  <c r="M52" i="18" s="1"/>
  <c r="J31" i="18"/>
  <c r="N52" i="18" s="1"/>
  <c r="L31" i="18"/>
  <c r="K53" i="18" s="1"/>
  <c r="N31" i="18"/>
  <c r="L53" i="18" s="1"/>
  <c r="P31" i="18"/>
  <c r="R31" i="18"/>
  <c r="N53" i="18" s="1"/>
  <c r="K52" i="18"/>
  <c r="F52" i="18"/>
  <c r="F24" i="18"/>
  <c r="G52" i="18" s="1"/>
  <c r="G24" i="18"/>
  <c r="H52" i="18" s="1"/>
  <c r="H24" i="18"/>
  <c r="I52" i="18" s="1"/>
  <c r="I24" i="18"/>
  <c r="J52" i="18" s="1"/>
  <c r="J24" i="18"/>
  <c r="E53" i="18" s="1"/>
  <c r="K24" i="18"/>
  <c r="F53" i="18" s="1"/>
  <c r="L24" i="18"/>
  <c r="G53" i="18" s="1"/>
  <c r="M24" i="18"/>
  <c r="N24" i="18"/>
  <c r="O24" i="18"/>
  <c r="P24" i="18"/>
  <c r="Q24" i="18"/>
  <c r="F54" i="18" s="1"/>
  <c r="D24" i="18"/>
  <c r="E52" i="18" s="1"/>
  <c r="M32" i="19" l="1"/>
  <c r="O32" i="19"/>
  <c r="M34" i="19"/>
  <c r="O34" i="19"/>
  <c r="M33" i="19"/>
  <c r="O33" i="19"/>
  <c r="I32" i="19"/>
  <c r="K32" i="19"/>
  <c r="I34" i="19"/>
  <c r="K34" i="19"/>
  <c r="I35" i="19"/>
  <c r="O35" i="19"/>
  <c r="K35" i="19"/>
  <c r="I36" i="19"/>
  <c r="K36" i="19"/>
  <c r="M36" i="19"/>
  <c r="O36" i="19"/>
  <c r="I37" i="19"/>
  <c r="K37" i="19"/>
  <c r="M37" i="19"/>
  <c r="O37" i="19"/>
  <c r="I33" i="19"/>
  <c r="K33" i="19"/>
  <c r="I38" i="19"/>
  <c r="K38" i="19"/>
  <c r="M38" i="19"/>
  <c r="O38" i="19"/>
  <c r="I39" i="19"/>
  <c r="K39" i="19"/>
  <c r="M39" i="19"/>
  <c r="O39" i="19"/>
  <c r="I13" i="19"/>
  <c r="K13" i="19"/>
  <c r="I11" i="19"/>
  <c r="K11" i="19"/>
  <c r="M11" i="19"/>
  <c r="O11" i="19"/>
  <c r="I15" i="19"/>
  <c r="K15" i="19"/>
  <c r="M10" i="19"/>
  <c r="O10" i="19"/>
  <c r="M15" i="19"/>
  <c r="O15" i="19"/>
  <c r="I10" i="19"/>
  <c r="K10" i="19"/>
  <c r="M14" i="19"/>
  <c r="O14" i="19"/>
  <c r="M13" i="19"/>
  <c r="O13" i="19"/>
  <c r="I14" i="19"/>
  <c r="K14" i="19"/>
  <c r="I12" i="19"/>
  <c r="K12" i="19"/>
  <c r="I16" i="19"/>
  <c r="K16" i="19"/>
  <c r="M12" i="19"/>
  <c r="O12" i="19"/>
  <c r="M16" i="19"/>
  <c r="O16" i="19"/>
  <c r="B21" i="17"/>
  <c r="R52" i="18"/>
  <c r="V52" i="18"/>
  <c r="M53" i="18"/>
  <c r="AH14" i="16" l="1"/>
  <c r="AH15" i="16"/>
  <c r="AZ19" i="16" l="1"/>
  <c r="BE19" i="16"/>
  <c r="AP19" i="16"/>
  <c r="AQ19" i="16"/>
  <c r="BD19" i="16"/>
  <c r="AY19" i="16"/>
  <c r="AF19" i="16"/>
  <c r="AT19" i="16"/>
  <c r="AK19" i="16"/>
  <c r="AE19" i="16"/>
  <c r="AG19" i="16"/>
  <c r="AJ19" i="16"/>
  <c r="AX19" i="16"/>
  <c r="AS19" i="16"/>
  <c r="AU19" i="16"/>
  <c r="AR19" i="16"/>
  <c r="AD19" i="16"/>
  <c r="AI19" i="16"/>
  <c r="AV19" i="16"/>
  <c r="AW19" i="16"/>
  <c r="AH19" i="16"/>
  <c r="B1" i="18"/>
  <c r="A1" i="17"/>
  <c r="A24" i="19" s="1"/>
  <c r="D21" i="17" l="1"/>
  <c r="A1" i="19"/>
  <c r="BD16" i="16"/>
  <c r="BC19" i="16" s="1"/>
  <c r="BC16" i="16"/>
  <c r="BB19" i="16" s="1"/>
  <c r="BB16" i="16"/>
  <c r="BA19" i="16" s="1"/>
  <c r="BA16" i="16"/>
  <c r="AP16" i="16"/>
  <c r="AO19" i="16" s="1"/>
  <c r="AO16" i="16"/>
  <c r="AN19" i="16" s="1"/>
  <c r="AN16" i="16"/>
  <c r="AM19" i="16" s="1"/>
  <c r="AM16" i="16"/>
  <c r="AL19" i="16" s="1"/>
  <c r="A2" i="17"/>
  <c r="O12" i="17"/>
  <c r="O11" i="17"/>
  <c r="O10" i="17"/>
  <c r="O9" i="17"/>
  <c r="N12" i="17"/>
  <c r="N11" i="17"/>
  <c r="N10" i="17"/>
  <c r="N9" i="17"/>
  <c r="F12" i="17"/>
  <c r="F11" i="17"/>
  <c r="F10" i="17"/>
  <c r="F9" i="17"/>
  <c r="E12" i="17"/>
  <c r="E11" i="17"/>
  <c r="E10" i="17"/>
  <c r="E9" i="17"/>
  <c r="C21" i="19"/>
  <c r="C44" i="19" s="1"/>
  <c r="E44" i="19" s="1"/>
  <c r="C20" i="19"/>
  <c r="C43" i="19" s="1"/>
  <c r="E43" i="19" s="1"/>
  <c r="C4" i="19"/>
  <c r="C27" i="19" s="1"/>
  <c r="C3" i="19"/>
  <c r="L7" i="17"/>
  <c r="C7" i="17"/>
  <c r="C4" i="17"/>
  <c r="C3" i="17"/>
  <c r="I21" i="17" s="1"/>
  <c r="B22" i="17"/>
  <c r="D22" i="17" s="1"/>
  <c r="O15" i="17"/>
  <c r="O14" i="17"/>
  <c r="L15" i="17"/>
  <c r="L14" i="17"/>
  <c r="O13" i="17"/>
  <c r="L13" i="17"/>
  <c r="L12" i="17"/>
  <c r="L11" i="17"/>
  <c r="L10" i="17"/>
  <c r="L9" i="17"/>
  <c r="N15" i="17"/>
  <c r="N14" i="17"/>
  <c r="N13" i="17"/>
  <c r="K15" i="17"/>
  <c r="K14" i="17"/>
  <c r="K13" i="17"/>
  <c r="K12" i="17"/>
  <c r="K11" i="17"/>
  <c r="K10" i="17"/>
  <c r="K9" i="17"/>
  <c r="F15" i="17"/>
  <c r="F14" i="17"/>
  <c r="F13" i="17"/>
  <c r="C15" i="17"/>
  <c r="C14" i="17"/>
  <c r="C13" i="17"/>
  <c r="C12" i="17"/>
  <c r="C11" i="17"/>
  <c r="C10" i="17"/>
  <c r="C9" i="17"/>
  <c r="E15" i="17"/>
  <c r="B15" i="17"/>
  <c r="E14" i="17"/>
  <c r="B14" i="17"/>
  <c r="E13" i="17"/>
  <c r="B13" i="17"/>
  <c r="B12" i="17"/>
  <c r="B11" i="17"/>
  <c r="B10" i="17"/>
  <c r="B9" i="17"/>
  <c r="E45" i="19" l="1"/>
  <c r="I20" i="19"/>
  <c r="C26" i="19"/>
  <c r="I43" i="19" s="1"/>
  <c r="V14" i="18"/>
  <c r="D52" i="18" s="1"/>
  <c r="E20" i="19"/>
  <c r="AA18" i="16"/>
  <c r="D23" i="17"/>
  <c r="AB19" i="16" s="1"/>
  <c r="E21" i="19"/>
  <c r="E22" i="19" l="1"/>
  <c r="AC18" i="16"/>
  <c r="AC19" i="16"/>
  <c r="C52" i="18" l="1"/>
</calcChain>
</file>

<file path=xl/sharedStrings.xml><?xml version="1.0" encoding="utf-8"?>
<sst xmlns="http://schemas.openxmlformats.org/spreadsheetml/2006/main" count="990" uniqueCount="568">
  <si>
    <t>474-0052</t>
  </si>
  <si>
    <t>474-0073</t>
  </si>
  <si>
    <t>474-0045</t>
  </si>
  <si>
    <t>475-0905</t>
  </si>
  <si>
    <t>475-0922</t>
  </si>
  <si>
    <t>475-0087</t>
  </si>
  <si>
    <t>470-2212</t>
  </si>
  <si>
    <t>470-2412</t>
  </si>
  <si>
    <t>444-0305</t>
  </si>
  <si>
    <t>487-0033</t>
  </si>
  <si>
    <t>486-0852</t>
  </si>
  <si>
    <t>486-0803</t>
  </si>
  <si>
    <t>485-0813</t>
  </si>
  <si>
    <t>465-0055</t>
  </si>
  <si>
    <t>456-0016</t>
  </si>
  <si>
    <t>464-8671</t>
  </si>
  <si>
    <t>464-8601</t>
  </si>
  <si>
    <t>489-0863</t>
  </si>
  <si>
    <t>466-0833</t>
  </si>
  <si>
    <t>466-0838</t>
  </si>
  <si>
    <t>461-0003</t>
  </si>
  <si>
    <t>461-8676</t>
  </si>
  <si>
    <t>464-8540</t>
  </si>
  <si>
    <t>441-8113</t>
  </si>
  <si>
    <t>444-3513</t>
  </si>
  <si>
    <t>444-0903</t>
  </si>
  <si>
    <t>441-8134</t>
  </si>
  <si>
    <t>465-0047</t>
  </si>
  <si>
    <t>465-0027</t>
  </si>
  <si>
    <t>486-0913</t>
  </si>
  <si>
    <t>445-0063</t>
  </si>
  <si>
    <t>479-0018</t>
  </si>
  <si>
    <t>442-0854</t>
  </si>
  <si>
    <t>464-0832</t>
  </si>
  <si>
    <t>474-0026</t>
  </si>
  <si>
    <t>学校番号</t>
    <rPh sb="0" eb="2">
      <t>ガッコウ</t>
    </rPh>
    <rPh sb="2" eb="4">
      <t>バンゴウ</t>
    </rPh>
    <phoneticPr fontId="7"/>
  </si>
  <si>
    <t>学校名</t>
    <rPh sb="0" eb="3">
      <t>ガッコウメイ</t>
    </rPh>
    <phoneticPr fontId="7"/>
  </si>
  <si>
    <t>男子単１</t>
    <rPh sb="0" eb="2">
      <t>ダンシ</t>
    </rPh>
    <rPh sb="2" eb="3">
      <t>タン</t>
    </rPh>
    <phoneticPr fontId="7"/>
  </si>
  <si>
    <t>男子単２</t>
    <rPh sb="0" eb="2">
      <t>ダンシ</t>
    </rPh>
    <rPh sb="2" eb="3">
      <t>タン</t>
    </rPh>
    <phoneticPr fontId="7"/>
  </si>
  <si>
    <t>男子単３</t>
    <rPh sb="0" eb="2">
      <t>ダンシ</t>
    </rPh>
    <rPh sb="2" eb="3">
      <t>タン</t>
    </rPh>
    <phoneticPr fontId="7"/>
  </si>
  <si>
    <t>男子単４</t>
    <rPh sb="0" eb="2">
      <t>ダンシ</t>
    </rPh>
    <rPh sb="2" eb="3">
      <t>タン</t>
    </rPh>
    <phoneticPr fontId="7"/>
  </si>
  <si>
    <t>男子複１</t>
    <rPh sb="0" eb="2">
      <t>ダンシ</t>
    </rPh>
    <rPh sb="2" eb="3">
      <t>フク</t>
    </rPh>
    <phoneticPr fontId="7"/>
  </si>
  <si>
    <t>男子複２</t>
    <rPh sb="0" eb="2">
      <t>ダンシ</t>
    </rPh>
    <rPh sb="2" eb="3">
      <t>フク</t>
    </rPh>
    <phoneticPr fontId="7"/>
  </si>
  <si>
    <t>男子複３</t>
    <rPh sb="0" eb="2">
      <t>ダンシ</t>
    </rPh>
    <rPh sb="2" eb="3">
      <t>フク</t>
    </rPh>
    <phoneticPr fontId="7"/>
  </si>
  <si>
    <t>男子複４</t>
    <rPh sb="0" eb="2">
      <t>ダンシ</t>
    </rPh>
    <rPh sb="2" eb="3">
      <t>フク</t>
    </rPh>
    <phoneticPr fontId="7"/>
  </si>
  <si>
    <t>学年</t>
    <rPh sb="0" eb="2">
      <t>ガクネン</t>
    </rPh>
    <phoneticPr fontId="7"/>
  </si>
  <si>
    <t>女子単１</t>
    <rPh sb="0" eb="2">
      <t>ジョシ</t>
    </rPh>
    <rPh sb="2" eb="3">
      <t>タン</t>
    </rPh>
    <phoneticPr fontId="7"/>
  </si>
  <si>
    <t>女子単２</t>
    <rPh sb="0" eb="2">
      <t>ジョシ</t>
    </rPh>
    <rPh sb="2" eb="3">
      <t>タン</t>
    </rPh>
    <phoneticPr fontId="7"/>
  </si>
  <si>
    <t>女子単３</t>
    <rPh sb="0" eb="2">
      <t>ジョシ</t>
    </rPh>
    <rPh sb="2" eb="3">
      <t>タン</t>
    </rPh>
    <phoneticPr fontId="7"/>
  </si>
  <si>
    <t>女子単４</t>
    <rPh sb="0" eb="2">
      <t>ジョシ</t>
    </rPh>
    <rPh sb="2" eb="3">
      <t>タン</t>
    </rPh>
    <phoneticPr fontId="7"/>
  </si>
  <si>
    <t>女子複１</t>
    <rPh sb="0" eb="2">
      <t>ジョシ</t>
    </rPh>
    <rPh sb="2" eb="3">
      <t>フク</t>
    </rPh>
    <phoneticPr fontId="7"/>
  </si>
  <si>
    <t>女子複２</t>
    <rPh sb="0" eb="2">
      <t>ジョシ</t>
    </rPh>
    <rPh sb="2" eb="3">
      <t>フク</t>
    </rPh>
    <phoneticPr fontId="7"/>
  </si>
  <si>
    <t>男子シングルス</t>
    <rPh sb="0" eb="2">
      <t>ダンシ</t>
    </rPh>
    <phoneticPr fontId="7"/>
  </si>
  <si>
    <t>男子ダブルス</t>
    <rPh sb="0" eb="2">
      <t>ダンシ</t>
    </rPh>
    <phoneticPr fontId="7"/>
  </si>
  <si>
    <t>女子シングルス</t>
    <rPh sb="0" eb="2">
      <t>ジョシ</t>
    </rPh>
    <phoneticPr fontId="7"/>
  </si>
  <si>
    <t>女子ダブルス</t>
    <rPh sb="0" eb="2">
      <t>ジョシ</t>
    </rPh>
    <phoneticPr fontId="7"/>
  </si>
  <si>
    <t>男子シングルス申込数</t>
    <rPh sb="0" eb="2">
      <t>ダンシ</t>
    </rPh>
    <rPh sb="7" eb="9">
      <t>モウシコミ</t>
    </rPh>
    <rPh sb="9" eb="10">
      <t>スウ</t>
    </rPh>
    <phoneticPr fontId="7"/>
  </si>
  <si>
    <t>男子ダブルス申込組数</t>
    <rPh sb="0" eb="2">
      <t>ダンシ</t>
    </rPh>
    <rPh sb="6" eb="8">
      <t>モウシコミ</t>
    </rPh>
    <rPh sb="8" eb="10">
      <t>クミスウ</t>
    </rPh>
    <phoneticPr fontId="7"/>
  </si>
  <si>
    <t>女子シングルス申込数</t>
    <rPh sb="0" eb="2">
      <t>ジョシ</t>
    </rPh>
    <rPh sb="7" eb="9">
      <t>モウシコミ</t>
    </rPh>
    <rPh sb="9" eb="10">
      <t>スウ</t>
    </rPh>
    <phoneticPr fontId="7"/>
  </si>
  <si>
    <t>女子ダブルス申込組数</t>
    <rPh sb="0" eb="2">
      <t>ジョシ</t>
    </rPh>
    <rPh sb="6" eb="8">
      <t>モウシコミ</t>
    </rPh>
    <rPh sb="8" eb="10">
      <t>クミスウ</t>
    </rPh>
    <phoneticPr fontId="7"/>
  </si>
  <si>
    <t>人</t>
    <rPh sb="0" eb="1">
      <t>ニン</t>
    </rPh>
    <phoneticPr fontId="7"/>
  </si>
  <si>
    <t>組</t>
    <rPh sb="0" eb="1">
      <t>クミ</t>
    </rPh>
    <phoneticPr fontId="7"/>
  </si>
  <si>
    <t>※名前はフルネームで入力し，姓と名の間に全角１スペースを入れて下さい。</t>
    <rPh sb="1" eb="3">
      <t>ナマエ</t>
    </rPh>
    <rPh sb="10" eb="12">
      <t>ニュウリョク</t>
    </rPh>
    <rPh sb="14" eb="15">
      <t>セイ</t>
    </rPh>
    <rPh sb="16" eb="17">
      <t>メイ</t>
    </rPh>
    <rPh sb="18" eb="19">
      <t>アイダ</t>
    </rPh>
    <rPh sb="20" eb="22">
      <t>ゼンカク</t>
    </rPh>
    <rPh sb="28" eb="29">
      <t>イ</t>
    </rPh>
    <rPh sb="31" eb="32">
      <t>クダ</t>
    </rPh>
    <phoneticPr fontId="7"/>
  </si>
  <si>
    <t>※ランク順に入力してください。</t>
    <rPh sb="4" eb="5">
      <t>ジュン</t>
    </rPh>
    <rPh sb="6" eb="8">
      <t>ニュウリョク</t>
    </rPh>
    <phoneticPr fontId="7"/>
  </si>
  <si>
    <t>※漢字の間違いにご注意下さい。このデータをそのままプログラムに反映させます。</t>
    <rPh sb="1" eb="3">
      <t>カンジ</t>
    </rPh>
    <rPh sb="4" eb="6">
      <t>マチガ</t>
    </rPh>
    <rPh sb="9" eb="11">
      <t>チュウイ</t>
    </rPh>
    <rPh sb="11" eb="12">
      <t>クダ</t>
    </rPh>
    <rPh sb="31" eb="33">
      <t>ハンエイ</t>
    </rPh>
    <phoneticPr fontId="7"/>
  </si>
  <si>
    <t>※半角数字を入力</t>
    <rPh sb="1" eb="3">
      <t>ハンカク</t>
    </rPh>
    <rPh sb="3" eb="5">
      <t>スウジ</t>
    </rPh>
    <rPh sb="6" eb="8">
      <t>ニュウリョク</t>
    </rPh>
    <phoneticPr fontId="7"/>
  </si>
  <si>
    <t>大府北　三郎</t>
    <rPh sb="0" eb="2">
      <t>オオブ</t>
    </rPh>
    <rPh sb="2" eb="3">
      <t>キタ</t>
    </rPh>
    <rPh sb="4" eb="6">
      <t>サブロウ</t>
    </rPh>
    <phoneticPr fontId="7"/>
  </si>
  <si>
    <t>大北　宗佑</t>
    <rPh sb="0" eb="2">
      <t>オオキタ</t>
    </rPh>
    <rPh sb="3" eb="5">
      <t>ソウスケ</t>
    </rPh>
    <phoneticPr fontId="7"/>
  </si>
  <si>
    <t>記入例</t>
    <rPh sb="0" eb="2">
      <t>キニュウ</t>
    </rPh>
    <rPh sb="2" eb="3">
      <t>レイ</t>
    </rPh>
    <phoneticPr fontId="6"/>
  </si>
  <si>
    <t>プログラム数</t>
    <rPh sb="5" eb="6">
      <t>スウ</t>
    </rPh>
    <phoneticPr fontId="7"/>
  </si>
  <si>
    <t>監督，コーチ総数</t>
    <rPh sb="0" eb="2">
      <t>カントク</t>
    </rPh>
    <rPh sb="6" eb="8">
      <t>ソウスウ</t>
    </rPh>
    <phoneticPr fontId="7"/>
  </si>
  <si>
    <t>男子選手</t>
    <rPh sb="0" eb="2">
      <t>ダンシ</t>
    </rPh>
    <rPh sb="2" eb="4">
      <t>センシュ</t>
    </rPh>
    <phoneticPr fontId="7"/>
  </si>
  <si>
    <t>女子選手</t>
    <rPh sb="0" eb="2">
      <t>ジョシ</t>
    </rPh>
    <rPh sb="2" eb="4">
      <t>センシュ</t>
    </rPh>
    <phoneticPr fontId="7"/>
  </si>
  <si>
    <t>合計</t>
    <rPh sb="0" eb="2">
      <t>ゴウケイ</t>
    </rPh>
    <phoneticPr fontId="7"/>
  </si>
  <si>
    <t>学校番号</t>
    <rPh sb="0" eb="2">
      <t>ガッコウ</t>
    </rPh>
    <rPh sb="2" eb="4">
      <t>バンゴウ</t>
    </rPh>
    <phoneticPr fontId="2"/>
  </si>
  <si>
    <t>学校名</t>
    <rPh sb="0" eb="3">
      <t>ガッコウメイ</t>
    </rPh>
    <phoneticPr fontId="2"/>
  </si>
  <si>
    <t>郵便</t>
    <rPh sb="0" eb="2">
      <t>ユウビン</t>
    </rPh>
    <phoneticPr fontId="2"/>
  </si>
  <si>
    <t>住所</t>
    <rPh sb="0" eb="2">
      <t>ジュウショ</t>
    </rPh>
    <phoneticPr fontId="2"/>
  </si>
  <si>
    <t>大府市立大府中学校</t>
    <rPh sb="0" eb="2">
      <t>オオブ</t>
    </rPh>
    <rPh sb="2" eb="4">
      <t>シリツ</t>
    </rPh>
    <rPh sb="4" eb="6">
      <t>オオブ</t>
    </rPh>
    <rPh sb="6" eb="7">
      <t>チュウ</t>
    </rPh>
    <rPh sb="7" eb="9">
      <t>ガッコウ</t>
    </rPh>
    <phoneticPr fontId="2"/>
  </si>
  <si>
    <t>大府市立大府西中学校</t>
    <rPh sb="0" eb="2">
      <t>オオブ</t>
    </rPh>
    <rPh sb="2" eb="4">
      <t>シリツ</t>
    </rPh>
    <rPh sb="4" eb="6">
      <t>オオブ</t>
    </rPh>
    <rPh sb="6" eb="7">
      <t>ニシ</t>
    </rPh>
    <rPh sb="7" eb="10">
      <t>チュウガッコウ</t>
    </rPh>
    <phoneticPr fontId="2"/>
  </si>
  <si>
    <t>大府市立大府北中学校</t>
    <rPh sb="0" eb="2">
      <t>オオブ</t>
    </rPh>
    <rPh sb="2" eb="4">
      <t>シリツ</t>
    </rPh>
    <rPh sb="4" eb="6">
      <t>オオブ</t>
    </rPh>
    <rPh sb="6" eb="7">
      <t>キタ</t>
    </rPh>
    <rPh sb="7" eb="10">
      <t>チュウガッコウ</t>
    </rPh>
    <phoneticPr fontId="2"/>
  </si>
  <si>
    <t>大府市立大府南中学校</t>
    <rPh sb="0" eb="2">
      <t>オオブ</t>
    </rPh>
    <rPh sb="2" eb="4">
      <t>シリツ</t>
    </rPh>
    <rPh sb="4" eb="6">
      <t>オオブ</t>
    </rPh>
    <rPh sb="6" eb="7">
      <t>ミナミ</t>
    </rPh>
    <rPh sb="7" eb="10">
      <t>チュウガッコウ</t>
    </rPh>
    <phoneticPr fontId="2"/>
  </si>
  <si>
    <t>阿久比町立阿久比中学校</t>
    <rPh sb="0" eb="3">
      <t>アグイ</t>
    </rPh>
    <rPh sb="3" eb="5">
      <t>チョウリツ</t>
    </rPh>
    <rPh sb="5" eb="8">
      <t>アグイ</t>
    </rPh>
    <rPh sb="8" eb="11">
      <t>チュウガッコウ</t>
    </rPh>
    <phoneticPr fontId="2"/>
  </si>
  <si>
    <t>半田市立半田中学校</t>
    <rPh sb="0" eb="2">
      <t>ハンダ</t>
    </rPh>
    <rPh sb="2" eb="4">
      <t>シリツ</t>
    </rPh>
    <rPh sb="4" eb="6">
      <t>ハンダ</t>
    </rPh>
    <rPh sb="6" eb="9">
      <t>チュウガッコウ</t>
    </rPh>
    <phoneticPr fontId="2"/>
  </si>
  <si>
    <t>半田市立成岩中学校</t>
    <rPh sb="0" eb="2">
      <t>ハンダ</t>
    </rPh>
    <rPh sb="2" eb="4">
      <t>シリツ</t>
    </rPh>
    <rPh sb="4" eb="6">
      <t>ナラワ</t>
    </rPh>
    <rPh sb="6" eb="9">
      <t>チュウガッコウ</t>
    </rPh>
    <phoneticPr fontId="2"/>
  </si>
  <si>
    <t>半田市立乙川中学校</t>
    <rPh sb="0" eb="2">
      <t>ハンダ</t>
    </rPh>
    <rPh sb="2" eb="4">
      <t>シリツ</t>
    </rPh>
    <rPh sb="4" eb="6">
      <t>オッカワ</t>
    </rPh>
    <rPh sb="6" eb="9">
      <t>チュウガッコウ</t>
    </rPh>
    <phoneticPr fontId="2"/>
  </si>
  <si>
    <t>武豊町立武豊中学校</t>
    <rPh sb="0" eb="2">
      <t>タケトヨ</t>
    </rPh>
    <rPh sb="2" eb="4">
      <t>チョウリツ</t>
    </rPh>
    <rPh sb="4" eb="6">
      <t>タケトヨ</t>
    </rPh>
    <rPh sb="6" eb="9">
      <t>チュウガッコウ</t>
    </rPh>
    <phoneticPr fontId="2"/>
  </si>
  <si>
    <t>常滑市立鬼崎中学校</t>
    <rPh sb="0" eb="2">
      <t>トコナメ</t>
    </rPh>
    <rPh sb="2" eb="4">
      <t>シリツ</t>
    </rPh>
    <rPh sb="4" eb="6">
      <t>オニザキ</t>
    </rPh>
    <rPh sb="6" eb="9">
      <t>チュウガッコウ</t>
    </rPh>
    <phoneticPr fontId="2"/>
  </si>
  <si>
    <t>常滑市立常滑中学校</t>
    <rPh sb="0" eb="2">
      <t>トコナメ</t>
    </rPh>
    <rPh sb="2" eb="4">
      <t>シリツ</t>
    </rPh>
    <rPh sb="4" eb="6">
      <t>トコナメ</t>
    </rPh>
    <rPh sb="6" eb="9">
      <t>チュウガッコウ</t>
    </rPh>
    <phoneticPr fontId="2"/>
  </si>
  <si>
    <t>名古屋市立萩山中学校</t>
    <rPh sb="0" eb="3">
      <t>ナゴヤ</t>
    </rPh>
    <rPh sb="3" eb="5">
      <t>シリツ</t>
    </rPh>
    <rPh sb="5" eb="7">
      <t>ハギヤマ</t>
    </rPh>
    <rPh sb="7" eb="10">
      <t>チュウガッコウ</t>
    </rPh>
    <phoneticPr fontId="2"/>
  </si>
  <si>
    <t>名古屋市立藤森中学校</t>
    <rPh sb="0" eb="3">
      <t>ナゴヤ</t>
    </rPh>
    <rPh sb="3" eb="5">
      <t>シリツ</t>
    </rPh>
    <rPh sb="5" eb="7">
      <t>フジモリ</t>
    </rPh>
    <rPh sb="7" eb="10">
      <t>チュウガッコウ</t>
    </rPh>
    <phoneticPr fontId="2"/>
  </si>
  <si>
    <t>名古屋市立守山北中学校</t>
    <rPh sb="0" eb="3">
      <t>ナゴヤ</t>
    </rPh>
    <rPh sb="3" eb="5">
      <t>シリツ</t>
    </rPh>
    <rPh sb="5" eb="7">
      <t>モリヤマ</t>
    </rPh>
    <rPh sb="7" eb="8">
      <t>キタ</t>
    </rPh>
    <rPh sb="8" eb="11">
      <t>チュウガッコウ</t>
    </rPh>
    <phoneticPr fontId="2"/>
  </si>
  <si>
    <t>名古屋市立鎌倉台中学校</t>
    <rPh sb="0" eb="3">
      <t>ナゴヤ</t>
    </rPh>
    <rPh sb="3" eb="5">
      <t>シリツ</t>
    </rPh>
    <rPh sb="5" eb="8">
      <t>カマクラダイ</t>
    </rPh>
    <rPh sb="8" eb="11">
      <t>チュウガッコウ</t>
    </rPh>
    <phoneticPr fontId="2"/>
  </si>
  <si>
    <t>名古屋市立猪高中学校</t>
    <rPh sb="0" eb="3">
      <t>ナゴヤ</t>
    </rPh>
    <rPh sb="3" eb="5">
      <t>シリツ</t>
    </rPh>
    <rPh sb="5" eb="6">
      <t>イノシシ</t>
    </rPh>
    <rPh sb="6" eb="7">
      <t>タカ</t>
    </rPh>
    <rPh sb="7" eb="10">
      <t>チュウガッコウ</t>
    </rPh>
    <phoneticPr fontId="2"/>
  </si>
  <si>
    <t>名古屋市立高針台中学校</t>
    <rPh sb="0" eb="3">
      <t>ナゴヤ</t>
    </rPh>
    <rPh sb="3" eb="5">
      <t>シリツ</t>
    </rPh>
    <rPh sb="5" eb="8">
      <t>タカバリダイ</t>
    </rPh>
    <rPh sb="8" eb="11">
      <t>チュウガッコウ</t>
    </rPh>
    <phoneticPr fontId="2"/>
  </si>
  <si>
    <t>名古屋市立有松中学校</t>
    <rPh sb="0" eb="3">
      <t>ナゴヤ</t>
    </rPh>
    <rPh sb="3" eb="5">
      <t>シリツ</t>
    </rPh>
    <rPh sb="5" eb="7">
      <t>アリマツ</t>
    </rPh>
    <rPh sb="7" eb="10">
      <t>チュウガッコウ</t>
    </rPh>
    <phoneticPr fontId="2"/>
  </si>
  <si>
    <t>豊川市立西部中学校</t>
    <rPh sb="0" eb="2">
      <t>トヨカワ</t>
    </rPh>
    <rPh sb="2" eb="4">
      <t>シリツ</t>
    </rPh>
    <rPh sb="4" eb="6">
      <t>セイブ</t>
    </rPh>
    <rPh sb="6" eb="9">
      <t>チュウガッコウ</t>
    </rPh>
    <phoneticPr fontId="2"/>
  </si>
  <si>
    <t>豊橋市立高師台中学校</t>
    <rPh sb="0" eb="2">
      <t>トヨハシ</t>
    </rPh>
    <rPh sb="2" eb="4">
      <t>シリツ</t>
    </rPh>
    <rPh sb="4" eb="7">
      <t>タカシダイ</t>
    </rPh>
    <rPh sb="7" eb="10">
      <t>チュウガッコウ</t>
    </rPh>
    <phoneticPr fontId="2"/>
  </si>
  <si>
    <t>豊橋市立南稜中学校</t>
    <rPh sb="0" eb="2">
      <t>トヨハシ</t>
    </rPh>
    <rPh sb="2" eb="4">
      <t>シリツ</t>
    </rPh>
    <rPh sb="4" eb="5">
      <t>ミナミ</t>
    </rPh>
    <rPh sb="5" eb="6">
      <t>イツ</t>
    </rPh>
    <rPh sb="6" eb="9">
      <t>チュウガッコウ</t>
    </rPh>
    <phoneticPr fontId="2"/>
  </si>
  <si>
    <t>岡﨑市立東海中学校</t>
    <rPh sb="0" eb="2">
      <t>オカザキ</t>
    </rPh>
    <rPh sb="2" eb="4">
      <t>シリツ</t>
    </rPh>
    <rPh sb="4" eb="6">
      <t>トウカイ</t>
    </rPh>
    <rPh sb="6" eb="9">
      <t>チュウガッコウ</t>
    </rPh>
    <phoneticPr fontId="2"/>
  </si>
  <si>
    <t>岡﨑市立六ツ美中学校</t>
    <rPh sb="0" eb="2">
      <t>オカザキ</t>
    </rPh>
    <rPh sb="2" eb="4">
      <t>シリツ</t>
    </rPh>
    <rPh sb="4" eb="5">
      <t>ロク</t>
    </rPh>
    <rPh sb="6" eb="7">
      <t>ビ</t>
    </rPh>
    <rPh sb="7" eb="10">
      <t>チュウガッコウ</t>
    </rPh>
    <phoneticPr fontId="2"/>
  </si>
  <si>
    <t>岡﨑市立矢作北中学校</t>
    <rPh sb="0" eb="2">
      <t>オカザキ</t>
    </rPh>
    <rPh sb="2" eb="4">
      <t>シリツ</t>
    </rPh>
    <rPh sb="4" eb="6">
      <t>ヤハギ</t>
    </rPh>
    <rPh sb="6" eb="7">
      <t>キタ</t>
    </rPh>
    <rPh sb="7" eb="10">
      <t>チュウガッコウ</t>
    </rPh>
    <phoneticPr fontId="2"/>
  </si>
  <si>
    <t>西尾市立西尾中学校</t>
    <rPh sb="0" eb="2">
      <t>ニシオ</t>
    </rPh>
    <rPh sb="2" eb="4">
      <t>シリツ</t>
    </rPh>
    <rPh sb="4" eb="6">
      <t>ニシオ</t>
    </rPh>
    <rPh sb="6" eb="9">
      <t>チュウガッコウ</t>
    </rPh>
    <phoneticPr fontId="2"/>
  </si>
  <si>
    <t>西尾市立平坂中学校</t>
    <rPh sb="0" eb="2">
      <t>ニシオ</t>
    </rPh>
    <rPh sb="2" eb="4">
      <t>シリツ</t>
    </rPh>
    <rPh sb="4" eb="6">
      <t>ヘイサカ</t>
    </rPh>
    <rPh sb="6" eb="9">
      <t>チュウガッコウ</t>
    </rPh>
    <phoneticPr fontId="2"/>
  </si>
  <si>
    <t>新城市立鳳来中学校</t>
    <rPh sb="0" eb="2">
      <t>シンシロ</t>
    </rPh>
    <rPh sb="2" eb="4">
      <t>シリツ</t>
    </rPh>
    <rPh sb="4" eb="6">
      <t>ホウライ</t>
    </rPh>
    <rPh sb="6" eb="7">
      <t>チュウ</t>
    </rPh>
    <rPh sb="7" eb="9">
      <t>ガッコウ</t>
    </rPh>
    <phoneticPr fontId="4"/>
  </si>
  <si>
    <t>春日井市立鷹来中学校</t>
    <rPh sb="0" eb="3">
      <t>カスガイ</t>
    </rPh>
    <rPh sb="3" eb="5">
      <t>シリツ</t>
    </rPh>
    <rPh sb="5" eb="6">
      <t>タカ</t>
    </rPh>
    <rPh sb="6" eb="7">
      <t>ク</t>
    </rPh>
    <rPh sb="7" eb="10">
      <t>チュウガッコウ</t>
    </rPh>
    <phoneticPr fontId="2"/>
  </si>
  <si>
    <t>春日井市立南城中学校</t>
    <rPh sb="0" eb="3">
      <t>カスガイ</t>
    </rPh>
    <rPh sb="3" eb="5">
      <t>シリツ</t>
    </rPh>
    <rPh sb="5" eb="6">
      <t>ミナミ</t>
    </rPh>
    <rPh sb="6" eb="7">
      <t>シロ</t>
    </rPh>
    <rPh sb="7" eb="10">
      <t>チュウガッコウ</t>
    </rPh>
    <phoneticPr fontId="2"/>
  </si>
  <si>
    <t>春日井市立松原中学校</t>
    <rPh sb="0" eb="3">
      <t>カスガイ</t>
    </rPh>
    <rPh sb="3" eb="5">
      <t>シリツ</t>
    </rPh>
    <rPh sb="5" eb="7">
      <t>マツバラ</t>
    </rPh>
    <rPh sb="7" eb="10">
      <t>チュウガッコウ</t>
    </rPh>
    <phoneticPr fontId="2"/>
  </si>
  <si>
    <t>春日井市立岩成台中学校</t>
    <rPh sb="0" eb="3">
      <t>カスガイ</t>
    </rPh>
    <rPh sb="3" eb="5">
      <t>シリツ</t>
    </rPh>
    <rPh sb="5" eb="8">
      <t>イワナリダイ</t>
    </rPh>
    <rPh sb="8" eb="11">
      <t>チュウガッコウ</t>
    </rPh>
    <phoneticPr fontId="2"/>
  </si>
  <si>
    <t>春日井市立柏原中学校</t>
    <rPh sb="0" eb="3">
      <t>カスガイ</t>
    </rPh>
    <rPh sb="3" eb="5">
      <t>シリツ</t>
    </rPh>
    <rPh sb="5" eb="7">
      <t>カシハラ</t>
    </rPh>
    <rPh sb="7" eb="10">
      <t>チュウガッコウ</t>
    </rPh>
    <phoneticPr fontId="2"/>
  </si>
  <si>
    <t>春日井市立西部中学校</t>
    <rPh sb="0" eb="3">
      <t>カスガイ</t>
    </rPh>
    <rPh sb="3" eb="5">
      <t>シリツ</t>
    </rPh>
    <rPh sb="5" eb="7">
      <t>セイブ</t>
    </rPh>
    <rPh sb="7" eb="10">
      <t>チュウガッコウ</t>
    </rPh>
    <phoneticPr fontId="2"/>
  </si>
  <si>
    <t>小牧市立桃陵中学校</t>
    <rPh sb="0" eb="2">
      <t>コマキ</t>
    </rPh>
    <rPh sb="2" eb="4">
      <t>シリツ</t>
    </rPh>
    <rPh sb="4" eb="6">
      <t>トウリョウ</t>
    </rPh>
    <rPh sb="6" eb="9">
      <t>チュウガッコウ</t>
    </rPh>
    <phoneticPr fontId="2"/>
  </si>
  <si>
    <t>尾張旭市立東中学校</t>
    <rPh sb="0" eb="3">
      <t>オワリアサヒ</t>
    </rPh>
    <rPh sb="3" eb="5">
      <t>シリツ</t>
    </rPh>
    <rPh sb="5" eb="6">
      <t>ヒガシ</t>
    </rPh>
    <rPh sb="6" eb="9">
      <t>チュウガッコウ</t>
    </rPh>
    <phoneticPr fontId="4"/>
  </si>
  <si>
    <t>愛知淑徳中学校</t>
    <rPh sb="0" eb="2">
      <t>アイチ</t>
    </rPh>
    <rPh sb="2" eb="4">
      <t>シュクトク</t>
    </rPh>
    <rPh sb="4" eb="7">
      <t>チュウガッコウ</t>
    </rPh>
    <phoneticPr fontId="2"/>
  </si>
  <si>
    <t>名古屋大学教育学部附属中学校</t>
    <rPh sb="0" eb="3">
      <t>ナゴヤ</t>
    </rPh>
    <rPh sb="3" eb="5">
      <t>ダイガク</t>
    </rPh>
    <rPh sb="5" eb="7">
      <t>キョウイク</t>
    </rPh>
    <rPh sb="7" eb="9">
      <t>ガクブ</t>
    </rPh>
    <rPh sb="9" eb="11">
      <t>フゾク</t>
    </rPh>
    <rPh sb="11" eb="14">
      <t>チュウガッコウ</t>
    </rPh>
    <phoneticPr fontId="2"/>
  </si>
  <si>
    <t>名古屋経済大学市邨中学校</t>
    <rPh sb="0" eb="3">
      <t>ナゴヤ</t>
    </rPh>
    <rPh sb="3" eb="5">
      <t>ケイザイ</t>
    </rPh>
    <rPh sb="5" eb="7">
      <t>ダイガク</t>
    </rPh>
    <rPh sb="7" eb="9">
      <t>イチムラ</t>
    </rPh>
    <rPh sb="9" eb="12">
      <t>チュウガッコウ</t>
    </rPh>
    <phoneticPr fontId="2"/>
  </si>
  <si>
    <t>愛工大附属中学校</t>
    <rPh sb="0" eb="1">
      <t>アイ</t>
    </rPh>
    <rPh sb="1" eb="3">
      <t>コウダイ</t>
    </rPh>
    <rPh sb="3" eb="5">
      <t>フゾク</t>
    </rPh>
    <rPh sb="5" eb="8">
      <t>チュウガッコウ</t>
    </rPh>
    <phoneticPr fontId="2"/>
  </si>
  <si>
    <t>東海中学校</t>
    <rPh sb="0" eb="2">
      <t>トウカイ</t>
    </rPh>
    <rPh sb="2" eb="5">
      <t>チュウガッコウ</t>
    </rPh>
    <phoneticPr fontId="2"/>
  </si>
  <si>
    <t>南山中学校（男子部）</t>
    <rPh sb="0" eb="2">
      <t>ナンザン</t>
    </rPh>
    <rPh sb="2" eb="5">
      <t>チュウガッコウ</t>
    </rPh>
    <rPh sb="6" eb="9">
      <t>ダンシブ</t>
    </rPh>
    <phoneticPr fontId="2"/>
  </si>
  <si>
    <t>南山中学校（女子部）</t>
    <rPh sb="0" eb="2">
      <t>ナンザン</t>
    </rPh>
    <rPh sb="2" eb="5">
      <t>チュウガッコウ</t>
    </rPh>
    <rPh sb="6" eb="9">
      <t>ジョシブ</t>
    </rPh>
    <phoneticPr fontId="2"/>
  </si>
  <si>
    <t>椙山中学校</t>
    <rPh sb="0" eb="2">
      <t>スギヤマ</t>
    </rPh>
    <rPh sb="2" eb="5">
      <t>チュウガッコウ</t>
    </rPh>
    <phoneticPr fontId="2"/>
  </si>
  <si>
    <t>聖霊中学校</t>
    <rPh sb="0" eb="2">
      <t>セイレイ</t>
    </rPh>
    <rPh sb="2" eb="5">
      <t>チュウガッコウ</t>
    </rPh>
    <phoneticPr fontId="2"/>
  </si>
  <si>
    <t>名古屋中学校</t>
    <rPh sb="0" eb="3">
      <t>ナゴヤ</t>
    </rPh>
    <rPh sb="3" eb="6">
      <t>チュウガッコウ</t>
    </rPh>
    <phoneticPr fontId="2"/>
  </si>
  <si>
    <t>大成中学校</t>
    <rPh sb="0" eb="2">
      <t>タイセイ</t>
    </rPh>
    <rPh sb="2" eb="5">
      <t>チュウガッコウ</t>
    </rPh>
    <phoneticPr fontId="2"/>
  </si>
  <si>
    <t>学校名</t>
    <rPh sb="0" eb="3">
      <t>ガッコウメイ</t>
    </rPh>
    <phoneticPr fontId="12"/>
  </si>
  <si>
    <t>申込責任者</t>
    <rPh sb="0" eb="2">
      <t>モウシコミ</t>
    </rPh>
    <rPh sb="2" eb="5">
      <t>セキニンシャ</t>
    </rPh>
    <phoneticPr fontId="12"/>
  </si>
  <si>
    <t>監督（代表者）</t>
    <rPh sb="0" eb="2">
      <t>カントク</t>
    </rPh>
    <rPh sb="3" eb="6">
      <t>ダイヒョウシャ</t>
    </rPh>
    <phoneticPr fontId="12"/>
  </si>
  <si>
    <t>選手</t>
    <rPh sb="0" eb="2">
      <t>センシュ</t>
    </rPh>
    <phoneticPr fontId="12"/>
  </si>
  <si>
    <t>学年</t>
    <rPh sb="0" eb="2">
      <t>ガクネン</t>
    </rPh>
    <phoneticPr fontId="12"/>
  </si>
  <si>
    <t>備考</t>
    <rPh sb="0" eb="2">
      <t>ビコウ</t>
    </rPh>
    <phoneticPr fontId="12"/>
  </si>
  <si>
    <t>名前１</t>
    <rPh sb="0" eb="2">
      <t>ナマエ</t>
    </rPh>
    <phoneticPr fontId="12"/>
  </si>
  <si>
    <t>名前２</t>
    <rPh sb="0" eb="2">
      <t>ナマエ</t>
    </rPh>
    <phoneticPr fontId="12"/>
  </si>
  <si>
    <t>学校住所</t>
    <rPh sb="0" eb="2">
      <t>ガッコウ</t>
    </rPh>
    <rPh sb="2" eb="4">
      <t>ジュウショ</t>
    </rPh>
    <phoneticPr fontId="12"/>
  </si>
  <si>
    <t>486-0904</t>
  </si>
  <si>
    <t>三並　多郎</t>
    <rPh sb="0" eb="2">
      <t>ミナミ</t>
    </rPh>
    <rPh sb="3" eb="5">
      <t>タロウ</t>
    </rPh>
    <phoneticPr fontId="7"/>
  </si>
  <si>
    <t>皆見　相太</t>
    <rPh sb="0" eb="2">
      <t>ミナミ</t>
    </rPh>
    <rPh sb="3" eb="5">
      <t>ソウタ</t>
    </rPh>
    <phoneticPr fontId="7"/>
  </si>
  <si>
    <t>学校長（代表者）</t>
    <rPh sb="0" eb="3">
      <t>ガッコウチョウ</t>
    </rPh>
    <rPh sb="4" eb="7">
      <t>ダイヒョウシャ</t>
    </rPh>
    <phoneticPr fontId="12"/>
  </si>
  <si>
    <t>金額</t>
    <rPh sb="0" eb="2">
      <t>キンガク</t>
    </rPh>
    <phoneticPr fontId="12"/>
  </si>
  <si>
    <t>合計</t>
    <rPh sb="0" eb="2">
      <t>ゴウケイ</t>
    </rPh>
    <phoneticPr fontId="12"/>
  </si>
  <si>
    <t>監督（引率責任者1）</t>
    <rPh sb="0" eb="2">
      <t>カントク</t>
    </rPh>
    <rPh sb="3" eb="5">
      <t>インソツ</t>
    </rPh>
    <rPh sb="5" eb="8">
      <t>セキニンシャ</t>
    </rPh>
    <phoneticPr fontId="6"/>
  </si>
  <si>
    <t>監督（引率責任者2）</t>
    <rPh sb="0" eb="2">
      <t>カントク</t>
    </rPh>
    <rPh sb="3" eb="5">
      <t>インソツ</t>
    </rPh>
    <rPh sb="5" eb="8">
      <t>セキニンシャ</t>
    </rPh>
    <phoneticPr fontId="6"/>
  </si>
  <si>
    <t>人数（組数）</t>
    <rPh sb="0" eb="2">
      <t>ニンズウ</t>
    </rPh>
    <rPh sb="3" eb="4">
      <t>クミ</t>
    </rPh>
    <rPh sb="4" eb="5">
      <t>スウ</t>
    </rPh>
    <phoneticPr fontId="12"/>
  </si>
  <si>
    <t>人＝</t>
    <rPh sb="0" eb="1">
      <t>ニン</t>
    </rPh>
    <phoneticPr fontId="12"/>
  </si>
  <si>
    <t>組＝</t>
    <rPh sb="0" eb="1">
      <t>クミ</t>
    </rPh>
    <phoneticPr fontId="12"/>
  </si>
  <si>
    <t>記入漏れ，間違い等がないことを確認して印刷してください。</t>
    <rPh sb="0" eb="2">
      <t>キニュウ</t>
    </rPh>
    <rPh sb="2" eb="3">
      <t>モ</t>
    </rPh>
    <rPh sb="5" eb="7">
      <t>マチガ</t>
    </rPh>
    <rPh sb="8" eb="9">
      <t>トウ</t>
    </rPh>
    <rPh sb="15" eb="17">
      <t>カクニン</t>
    </rPh>
    <rPh sb="19" eb="21">
      <t>インサツ</t>
    </rPh>
    <phoneticPr fontId="12"/>
  </si>
  <si>
    <t>←学校名が表示されない時は，直接入力してください。</t>
    <rPh sb="1" eb="3">
      <t>ガッコウ</t>
    </rPh>
    <rPh sb="3" eb="4">
      <t>メイ</t>
    </rPh>
    <rPh sb="5" eb="7">
      <t>ヒョウジ</t>
    </rPh>
    <rPh sb="11" eb="12">
      <t>トキ</t>
    </rPh>
    <rPh sb="14" eb="16">
      <t>チョクセツ</t>
    </rPh>
    <rPh sb="16" eb="18">
      <t>ニュウリョク</t>
    </rPh>
    <phoneticPr fontId="7"/>
  </si>
  <si>
    <r>
      <t>※下記記入例を参考にして，</t>
    </r>
    <r>
      <rPr>
        <u val="double"/>
        <sz val="14"/>
        <color indexed="10"/>
        <rFont val="ＤＨＰ特太ゴシック体"/>
        <family val="3"/>
        <charset val="128"/>
      </rPr>
      <t>黄色のセル内に入力</t>
    </r>
    <r>
      <rPr>
        <sz val="14"/>
        <color indexed="10"/>
        <rFont val="ＤＨＰ特太ゴシック体"/>
        <family val="3"/>
        <charset val="128"/>
      </rPr>
      <t>してください。　入力後，「印刷用シート」（下のタブをクリック）を確認して，印刷してください。</t>
    </r>
    <rPh sb="1" eb="3">
      <t>カキ</t>
    </rPh>
    <rPh sb="3" eb="5">
      <t>キニュウ</t>
    </rPh>
    <rPh sb="5" eb="6">
      <t>レイ</t>
    </rPh>
    <rPh sb="7" eb="9">
      <t>サンコウ</t>
    </rPh>
    <rPh sb="13" eb="15">
      <t>キイロ</t>
    </rPh>
    <rPh sb="18" eb="19">
      <t>ナイ</t>
    </rPh>
    <rPh sb="20" eb="22">
      <t>ニュウリョク</t>
    </rPh>
    <rPh sb="30" eb="32">
      <t>ニュウリョク</t>
    </rPh>
    <rPh sb="32" eb="33">
      <t>ゴ</t>
    </rPh>
    <rPh sb="35" eb="38">
      <t>インサツヨウ</t>
    </rPh>
    <rPh sb="43" eb="44">
      <t>シタ</t>
    </rPh>
    <rPh sb="54" eb="56">
      <t>カクニン</t>
    </rPh>
    <rPh sb="59" eb="61">
      <t>インサツ</t>
    </rPh>
    <phoneticPr fontId="7"/>
  </si>
  <si>
    <t>学校住所</t>
    <rPh sb="0" eb="2">
      <t>ガッコウ</t>
    </rPh>
    <rPh sb="2" eb="4">
      <t>ジュウショ</t>
    </rPh>
    <phoneticPr fontId="7"/>
  </si>
  <si>
    <t>学校名</t>
    <rPh sb="0" eb="1">
      <t>ガク</t>
    </rPh>
    <rPh sb="1" eb="2">
      <t>コウ</t>
    </rPh>
    <rPh sb="2" eb="3">
      <t>メイ</t>
    </rPh>
    <phoneticPr fontId="6"/>
  </si>
  <si>
    <t>申込責任者</t>
    <rPh sb="0" eb="2">
      <t>モウシコミ</t>
    </rPh>
    <rPh sb="2" eb="5">
      <t>セキニンシャ</t>
    </rPh>
    <phoneticPr fontId="7"/>
  </si>
  <si>
    <t>連絡先</t>
    <rPh sb="0" eb="3">
      <t>レンラクサキ</t>
    </rPh>
    <phoneticPr fontId="7"/>
  </si>
  <si>
    <t>←男子の監督</t>
    <rPh sb="1" eb="3">
      <t>ダンシ</t>
    </rPh>
    <rPh sb="4" eb="6">
      <t>カントク</t>
    </rPh>
    <phoneticPr fontId="7"/>
  </si>
  <si>
    <t>←女子の監督</t>
    <rPh sb="1" eb="3">
      <t>ジョシ</t>
    </rPh>
    <rPh sb="4" eb="6">
      <t>カントク</t>
    </rPh>
    <phoneticPr fontId="7"/>
  </si>
  <si>
    <t>連絡先（携帯電話等）</t>
    <rPh sb="0" eb="3">
      <t>レンラクサキ</t>
    </rPh>
    <rPh sb="4" eb="6">
      <t>ケイタイ</t>
    </rPh>
    <rPh sb="6" eb="8">
      <t>デンワ</t>
    </rPh>
    <rPh sb="8" eb="9">
      <t>トウ</t>
    </rPh>
    <phoneticPr fontId="12"/>
  </si>
  <si>
    <t>↑※プログラムで使用する所属表記を記入（例）「大　府」「名大附」</t>
    <rPh sb="8" eb="10">
      <t>シヨウ</t>
    </rPh>
    <rPh sb="12" eb="14">
      <t>ショゾク</t>
    </rPh>
    <rPh sb="14" eb="16">
      <t>ヒョウキ</t>
    </rPh>
    <rPh sb="17" eb="19">
      <t>キニュウ</t>
    </rPh>
    <rPh sb="20" eb="21">
      <t>レイ</t>
    </rPh>
    <rPh sb="23" eb="24">
      <t>ダイ</t>
    </rPh>
    <rPh sb="25" eb="26">
      <t>フ</t>
    </rPh>
    <rPh sb="28" eb="30">
      <t>メイダイ</t>
    </rPh>
    <phoneticPr fontId="7"/>
  </si>
  <si>
    <t>090-△△△△-○○○○</t>
    <phoneticPr fontId="7"/>
  </si>
  <si>
    <t>クラブチーム名</t>
    <rPh sb="6" eb="7">
      <t>メイ</t>
    </rPh>
    <phoneticPr fontId="6"/>
  </si>
  <si>
    <t>代表者住所</t>
    <rPh sb="0" eb="3">
      <t>ダイヒョウシャ</t>
    </rPh>
    <rPh sb="3" eb="5">
      <t>ジュウショ</t>
    </rPh>
    <phoneticPr fontId="7"/>
  </si>
  <si>
    <t>クラブチーム名</t>
    <rPh sb="6" eb="7">
      <t>メイ</t>
    </rPh>
    <phoneticPr fontId="12"/>
  </si>
  <si>
    <t>代表者住所</t>
    <rPh sb="0" eb="3">
      <t>ダイヒョウシャ</t>
    </rPh>
    <rPh sb="3" eb="5">
      <t>ジュウショ</t>
    </rPh>
    <phoneticPr fontId="12"/>
  </si>
  <si>
    <t>←住所が表示されない時は，直接入力してください。</t>
    <rPh sb="1" eb="3">
      <t>ジュウショ</t>
    </rPh>
    <rPh sb="4" eb="6">
      <t>ヒョウジ</t>
    </rPh>
    <rPh sb="10" eb="11">
      <t>トキ</t>
    </rPh>
    <rPh sb="13" eb="15">
      <t>チョクセツ</t>
    </rPh>
    <rPh sb="15" eb="17">
      <t>ニュウリョク</t>
    </rPh>
    <phoneticPr fontId="7"/>
  </si>
  <si>
    <t>所属中学校</t>
    <rPh sb="0" eb="2">
      <t>ショゾク</t>
    </rPh>
    <rPh sb="2" eb="5">
      <t>チュウガッコウ</t>
    </rPh>
    <phoneticPr fontId="18"/>
  </si>
  <si>
    <t>代表者</t>
    <rPh sb="0" eb="3">
      <t>ダイヒョウシャ</t>
    </rPh>
    <phoneticPr fontId="12"/>
  </si>
  <si>
    <t>名古屋市立若水中学校</t>
    <rPh sb="0" eb="4">
      <t>ナゴヤシ</t>
    </rPh>
    <rPh sb="4" eb="5">
      <t>リツ</t>
    </rPh>
    <rPh sb="5" eb="7">
      <t>ワカミズ</t>
    </rPh>
    <rPh sb="7" eb="10">
      <t>チュウガッコウ</t>
    </rPh>
    <phoneticPr fontId="3"/>
  </si>
  <si>
    <t>豊橋市立章南中学校</t>
    <rPh sb="0" eb="2">
      <t>トヨハシ</t>
    </rPh>
    <rPh sb="2" eb="4">
      <t>シリツ</t>
    </rPh>
    <rPh sb="4" eb="5">
      <t>ショウ</t>
    </rPh>
    <rPh sb="5" eb="6">
      <t>ミナミ</t>
    </rPh>
    <rPh sb="6" eb="9">
      <t>チュウガッコウ</t>
    </rPh>
    <phoneticPr fontId="3"/>
  </si>
  <si>
    <t>春日井市立東部中学校</t>
    <rPh sb="0" eb="3">
      <t>カスガイ</t>
    </rPh>
    <rPh sb="3" eb="5">
      <t>シリツ</t>
    </rPh>
    <rPh sb="5" eb="7">
      <t>トウブ</t>
    </rPh>
    <rPh sb="7" eb="10">
      <t>チュウガッコウ</t>
    </rPh>
    <phoneticPr fontId="3"/>
  </si>
  <si>
    <t>豊川市立南部中学校</t>
    <rPh sb="0" eb="2">
      <t>トヨカワ</t>
    </rPh>
    <rPh sb="2" eb="4">
      <t>シリツ</t>
    </rPh>
    <rPh sb="4" eb="6">
      <t>ナンブ</t>
    </rPh>
    <rPh sb="6" eb="9">
      <t>チュウガッコウ</t>
    </rPh>
    <phoneticPr fontId="3"/>
  </si>
  <si>
    <t>春日井市立中部中学校</t>
    <rPh sb="0" eb="3">
      <t>カスガイ</t>
    </rPh>
    <rPh sb="3" eb="5">
      <t>シリツ</t>
    </rPh>
    <rPh sb="5" eb="7">
      <t>チュウブ</t>
    </rPh>
    <rPh sb="7" eb="10">
      <t>チュウガッコウ</t>
    </rPh>
    <phoneticPr fontId="3"/>
  </si>
  <si>
    <t>愛知県一宮市千秋町小山字大福田1878-2</t>
  </si>
  <si>
    <t>愛知県名古屋市千種区北千種3丁目1番37号</t>
  </si>
  <si>
    <t>愛知県春日井市鷹来町3316</t>
  </si>
  <si>
    <t>486-0804</t>
  </si>
  <si>
    <t>プロ計</t>
    <rPh sb="2" eb="3">
      <t>ケイ</t>
    </rPh>
    <phoneticPr fontId="7"/>
  </si>
  <si>
    <t>学校名略</t>
    <rPh sb="0" eb="3">
      <t>ガッコウメイ</t>
    </rPh>
    <rPh sb="3" eb="4">
      <t>リャク</t>
    </rPh>
    <phoneticPr fontId="7"/>
  </si>
  <si>
    <t>(</t>
    <phoneticPr fontId="7"/>
  </si>
  <si>
    <t>)</t>
    <phoneticPr fontId="7"/>
  </si>
  <si>
    <t>･</t>
    <phoneticPr fontId="7"/>
  </si>
  <si>
    <r>
      <t>男子単</t>
    </r>
    <r>
      <rPr>
        <sz val="11"/>
        <color indexed="10"/>
        <rFont val="ＭＳ Ｐゴシック"/>
        <family val="3"/>
        <charset val="128"/>
      </rPr>
      <t>推１</t>
    </r>
    <rPh sb="0" eb="2">
      <t>ダンシ</t>
    </rPh>
    <rPh sb="2" eb="3">
      <t>タン</t>
    </rPh>
    <rPh sb="3" eb="4">
      <t>スイ</t>
    </rPh>
    <phoneticPr fontId="7"/>
  </si>
  <si>
    <r>
      <t>男子単</t>
    </r>
    <r>
      <rPr>
        <sz val="11"/>
        <color indexed="10"/>
        <rFont val="ＭＳ Ｐゴシック"/>
        <family val="3"/>
        <charset val="128"/>
      </rPr>
      <t>推２</t>
    </r>
    <rPh sb="0" eb="2">
      <t>ダンシ</t>
    </rPh>
    <rPh sb="2" eb="3">
      <t>タン</t>
    </rPh>
    <rPh sb="3" eb="4">
      <t>スイ</t>
    </rPh>
    <phoneticPr fontId="7"/>
  </si>
  <si>
    <r>
      <t>男子単</t>
    </r>
    <r>
      <rPr>
        <sz val="11"/>
        <color indexed="10"/>
        <rFont val="ＭＳ Ｐゴシック"/>
        <family val="3"/>
        <charset val="128"/>
      </rPr>
      <t>推３</t>
    </r>
    <rPh sb="0" eb="2">
      <t>ダンシ</t>
    </rPh>
    <rPh sb="2" eb="3">
      <t>タン</t>
    </rPh>
    <rPh sb="3" eb="4">
      <t>スイ</t>
    </rPh>
    <phoneticPr fontId="7"/>
  </si>
  <si>
    <r>
      <t>男子単</t>
    </r>
    <r>
      <rPr>
        <sz val="11"/>
        <color indexed="10"/>
        <rFont val="ＭＳ Ｐゴシック"/>
        <family val="3"/>
        <charset val="128"/>
      </rPr>
      <t>推４</t>
    </r>
    <rPh sb="0" eb="2">
      <t>ダンシ</t>
    </rPh>
    <rPh sb="2" eb="3">
      <t>タン</t>
    </rPh>
    <rPh sb="3" eb="4">
      <t>スイ</t>
    </rPh>
    <phoneticPr fontId="7"/>
  </si>
  <si>
    <r>
      <t>女子単</t>
    </r>
    <r>
      <rPr>
        <sz val="11"/>
        <color indexed="10"/>
        <rFont val="ＭＳ Ｐゴシック"/>
        <family val="3"/>
        <charset val="128"/>
      </rPr>
      <t>推１</t>
    </r>
    <rPh sb="0" eb="2">
      <t>ジョシ</t>
    </rPh>
    <rPh sb="2" eb="3">
      <t>タン</t>
    </rPh>
    <rPh sb="3" eb="4">
      <t>スイ</t>
    </rPh>
    <phoneticPr fontId="7"/>
  </si>
  <si>
    <r>
      <t>女子単</t>
    </r>
    <r>
      <rPr>
        <sz val="11"/>
        <color indexed="10"/>
        <rFont val="ＭＳ Ｐゴシック"/>
        <family val="3"/>
        <charset val="128"/>
      </rPr>
      <t>推２</t>
    </r>
    <rPh sb="0" eb="2">
      <t>ジョシ</t>
    </rPh>
    <rPh sb="2" eb="3">
      <t>タン</t>
    </rPh>
    <rPh sb="3" eb="4">
      <t>スイ</t>
    </rPh>
    <phoneticPr fontId="7"/>
  </si>
  <si>
    <r>
      <t>女子単</t>
    </r>
    <r>
      <rPr>
        <sz val="11"/>
        <color indexed="10"/>
        <rFont val="ＭＳ Ｐゴシック"/>
        <family val="3"/>
        <charset val="128"/>
      </rPr>
      <t>推３</t>
    </r>
    <rPh sb="0" eb="2">
      <t>ジョシ</t>
    </rPh>
    <rPh sb="2" eb="3">
      <t>タン</t>
    </rPh>
    <rPh sb="3" eb="4">
      <t>スイ</t>
    </rPh>
    <phoneticPr fontId="7"/>
  </si>
  <si>
    <r>
      <t>女子単</t>
    </r>
    <r>
      <rPr>
        <sz val="11"/>
        <color indexed="10"/>
        <rFont val="ＭＳ Ｐゴシック"/>
        <family val="3"/>
        <charset val="128"/>
      </rPr>
      <t>推４</t>
    </r>
    <rPh sb="0" eb="2">
      <t>ジョシ</t>
    </rPh>
    <rPh sb="2" eb="3">
      <t>タン</t>
    </rPh>
    <rPh sb="3" eb="4">
      <t>スイ</t>
    </rPh>
    <phoneticPr fontId="7"/>
  </si>
  <si>
    <t>男子推１</t>
    <rPh sb="0" eb="2">
      <t>ダンシ</t>
    </rPh>
    <rPh sb="2" eb="3">
      <t>スイ</t>
    </rPh>
    <phoneticPr fontId="7"/>
  </si>
  <si>
    <t>男子推２</t>
    <rPh sb="0" eb="2">
      <t>ダンシ</t>
    </rPh>
    <rPh sb="2" eb="3">
      <t>スイ</t>
    </rPh>
    <phoneticPr fontId="7"/>
  </si>
  <si>
    <t>男子推３</t>
    <rPh sb="0" eb="2">
      <t>ダンシ</t>
    </rPh>
    <rPh sb="2" eb="3">
      <t>スイ</t>
    </rPh>
    <phoneticPr fontId="7"/>
  </si>
  <si>
    <t>男子推４</t>
    <rPh sb="0" eb="2">
      <t>ダンシ</t>
    </rPh>
    <rPh sb="2" eb="3">
      <t>スイ</t>
    </rPh>
    <phoneticPr fontId="7"/>
  </si>
  <si>
    <t>女子推１</t>
    <rPh sb="0" eb="2">
      <t>ジョシ</t>
    </rPh>
    <rPh sb="2" eb="3">
      <t>スイ</t>
    </rPh>
    <phoneticPr fontId="7"/>
  </si>
  <si>
    <t>女子推２</t>
    <rPh sb="0" eb="2">
      <t>ジョシ</t>
    </rPh>
    <rPh sb="2" eb="3">
      <t>スイ</t>
    </rPh>
    <phoneticPr fontId="7"/>
  </si>
  <si>
    <t>女子推３</t>
    <rPh sb="0" eb="2">
      <t>ジョシ</t>
    </rPh>
    <rPh sb="2" eb="3">
      <t>スイ</t>
    </rPh>
    <phoneticPr fontId="7"/>
  </si>
  <si>
    <t>女子推４</t>
    <rPh sb="0" eb="2">
      <t>ジョシ</t>
    </rPh>
    <rPh sb="2" eb="3">
      <t>スイ</t>
    </rPh>
    <phoneticPr fontId="7"/>
  </si>
  <si>
    <t>城田　功規</t>
    <rPh sb="0" eb="2">
      <t>シロタ</t>
    </rPh>
    <rPh sb="3" eb="5">
      <t>コウキ</t>
    </rPh>
    <phoneticPr fontId="7"/>
  </si>
  <si>
    <t>男子複５</t>
    <rPh sb="0" eb="2">
      <t>ダンシ</t>
    </rPh>
    <rPh sb="2" eb="3">
      <t>フク</t>
    </rPh>
    <phoneticPr fontId="7"/>
  </si>
  <si>
    <t>男子複６</t>
    <rPh sb="0" eb="2">
      <t>ダンシ</t>
    </rPh>
    <rPh sb="2" eb="3">
      <t>フク</t>
    </rPh>
    <phoneticPr fontId="7"/>
  </si>
  <si>
    <t>推１</t>
    <rPh sb="0" eb="1">
      <t>スイ</t>
    </rPh>
    <phoneticPr fontId="7"/>
  </si>
  <si>
    <t>推２</t>
    <rPh sb="0" eb="1">
      <t>スイ</t>
    </rPh>
    <phoneticPr fontId="7"/>
  </si>
  <si>
    <t>推３</t>
    <rPh sb="0" eb="1">
      <t>スイ</t>
    </rPh>
    <phoneticPr fontId="7"/>
  </si>
  <si>
    <t>推４</t>
    <rPh sb="0" eb="1">
      <t>スイ</t>
    </rPh>
    <phoneticPr fontId="7"/>
  </si>
  <si>
    <t>参加費単　１０００円×</t>
    <rPh sb="0" eb="3">
      <t>サンカヒ</t>
    </rPh>
    <rPh sb="3" eb="4">
      <t>タン</t>
    </rPh>
    <rPh sb="9" eb="10">
      <t>エン</t>
    </rPh>
    <phoneticPr fontId="12"/>
  </si>
  <si>
    <t>参加費複　２０００円×</t>
    <rPh sb="0" eb="3">
      <t>サンカヒ</t>
    </rPh>
    <rPh sb="3" eb="4">
      <t>フク</t>
    </rPh>
    <rPh sb="9" eb="10">
      <t>エン</t>
    </rPh>
    <phoneticPr fontId="12"/>
  </si>
  <si>
    <t>※出場数とあっているか、必ずご確認ください。</t>
    <rPh sb="1" eb="3">
      <t>シュツジョウ</t>
    </rPh>
    <rPh sb="3" eb="4">
      <t>スウ</t>
    </rPh>
    <rPh sb="12" eb="13">
      <t>カナラ</t>
    </rPh>
    <rPh sb="15" eb="17">
      <t>カクニン</t>
    </rPh>
    <phoneticPr fontId="7"/>
  </si>
  <si>
    <t>略称</t>
    <rPh sb="0" eb="2">
      <t>リャクショウ</t>
    </rPh>
    <phoneticPr fontId="3"/>
  </si>
  <si>
    <t>愛知県名古屋市千種区不老町 名古屋大学教育学部附属中学校</t>
  </si>
  <si>
    <t>東海市立加木屋中学校</t>
    <rPh sb="0" eb="4">
      <t>トウカイシリツ</t>
    </rPh>
    <rPh sb="4" eb="7">
      <t>カギヤ</t>
    </rPh>
    <rPh sb="7" eb="10">
      <t>チュウガッコウ</t>
    </rPh>
    <phoneticPr fontId="2"/>
  </si>
  <si>
    <t>知多市立旭南中学校</t>
    <rPh sb="0" eb="4">
      <t>チタシリツ</t>
    </rPh>
    <rPh sb="4" eb="6">
      <t>キョクナン</t>
    </rPh>
    <rPh sb="6" eb="7">
      <t>チュウ</t>
    </rPh>
    <rPh sb="7" eb="9">
      <t>ガッコウ</t>
    </rPh>
    <phoneticPr fontId="2"/>
  </si>
  <si>
    <t>名古屋市立港北中学校</t>
  </si>
  <si>
    <t>名古屋市立守山中学校</t>
    <rPh sb="0" eb="5">
      <t>ナゴヤシリツ</t>
    </rPh>
    <rPh sb="5" eb="7">
      <t>モリヤマ</t>
    </rPh>
    <rPh sb="7" eb="10">
      <t>チュウガッコウ</t>
    </rPh>
    <phoneticPr fontId="7"/>
  </si>
  <si>
    <t>名古屋市立守山東中学校</t>
    <rPh sb="0" eb="5">
      <t>ナゴヤシリツ</t>
    </rPh>
    <rPh sb="5" eb="7">
      <t>モリヤマ</t>
    </rPh>
    <rPh sb="7" eb="8">
      <t>ヒガシ</t>
    </rPh>
    <rPh sb="8" eb="11">
      <t>チュウガッコウ</t>
    </rPh>
    <phoneticPr fontId="7"/>
  </si>
  <si>
    <t>名古屋市立原中学校</t>
    <rPh sb="0" eb="3">
      <t>ナゴヤ</t>
    </rPh>
    <rPh sb="3" eb="5">
      <t>シリツ</t>
    </rPh>
    <rPh sb="5" eb="6">
      <t>ハラ</t>
    </rPh>
    <rPh sb="6" eb="9">
      <t>チュウガッコウ</t>
    </rPh>
    <phoneticPr fontId="7"/>
  </si>
  <si>
    <t>名古屋市立猪子石中学校</t>
  </si>
  <si>
    <t>名古屋市立神丘中学校</t>
    <rPh sb="0" eb="3">
      <t>ナゴヤ</t>
    </rPh>
    <rPh sb="3" eb="5">
      <t>シリツ</t>
    </rPh>
    <rPh sb="5" eb="6">
      <t>カミ</t>
    </rPh>
    <rPh sb="6" eb="7">
      <t>オカ</t>
    </rPh>
    <rPh sb="7" eb="10">
      <t>チュウガッコウ</t>
    </rPh>
    <phoneticPr fontId="2"/>
  </si>
  <si>
    <t>豊川市立中部中学校</t>
  </si>
  <si>
    <t>豊橋市立本郷中学校</t>
  </si>
  <si>
    <t>岡崎市立六ッ美北中学校</t>
  </si>
  <si>
    <t>岡崎市立竜海中学校</t>
  </si>
  <si>
    <t>西尾市立東部中学校</t>
    <rPh sb="0" eb="2">
      <t>ニシオ</t>
    </rPh>
    <rPh sb="2" eb="4">
      <t>シリツ</t>
    </rPh>
    <rPh sb="4" eb="6">
      <t>トウブ</t>
    </rPh>
    <rPh sb="6" eb="9">
      <t>チュウガッコウ</t>
    </rPh>
    <phoneticPr fontId="2"/>
  </si>
  <si>
    <t>蒲郡市立蒲郡中学校</t>
    <rPh sb="0" eb="4">
      <t>ガマゴオリシリツ</t>
    </rPh>
    <rPh sb="4" eb="6">
      <t>ガマゴオリ</t>
    </rPh>
    <rPh sb="6" eb="9">
      <t>チュウガッコウ</t>
    </rPh>
    <phoneticPr fontId="7"/>
  </si>
  <si>
    <t>蒲郡市立大塚中学校</t>
  </si>
  <si>
    <t>長久手市立北中学校</t>
  </si>
  <si>
    <t>長久手市立長久手中学校</t>
    <rPh sb="0" eb="3">
      <t>ナガクテ</t>
    </rPh>
    <rPh sb="3" eb="5">
      <t>シリツ</t>
    </rPh>
    <rPh sb="5" eb="8">
      <t>ナガクテ</t>
    </rPh>
    <rPh sb="8" eb="11">
      <t>チュウガッコウ</t>
    </rPh>
    <phoneticPr fontId="7"/>
  </si>
  <si>
    <t>小牧市立岩崎中学校</t>
    <rPh sb="0" eb="4">
      <t>コマキシリツ</t>
    </rPh>
    <rPh sb="4" eb="6">
      <t>イワサキ</t>
    </rPh>
    <rPh sb="6" eb="9">
      <t>チュウガッコウ</t>
    </rPh>
    <phoneticPr fontId="7"/>
  </si>
  <si>
    <t>小牧市立篠岡中学校</t>
    <rPh sb="0" eb="3">
      <t>コマキシ</t>
    </rPh>
    <rPh sb="3" eb="4">
      <t>リツ</t>
    </rPh>
    <phoneticPr fontId="2"/>
  </si>
  <si>
    <t>春日井市立石尾台中学校</t>
    <rPh sb="0" eb="5">
      <t>カスガイシリツ</t>
    </rPh>
    <rPh sb="5" eb="8">
      <t>イシオダイ</t>
    </rPh>
    <rPh sb="8" eb="11">
      <t>チュウガッコウ</t>
    </rPh>
    <phoneticPr fontId="7"/>
  </si>
  <si>
    <t>春日井市立高蔵寺中学校</t>
  </si>
  <si>
    <t>尾張旭市立旭中学校</t>
    <rPh sb="0" eb="3">
      <t>オワリアサヒ</t>
    </rPh>
    <rPh sb="3" eb="5">
      <t>シリツ</t>
    </rPh>
    <rPh sb="5" eb="6">
      <t>アサヒ</t>
    </rPh>
    <rPh sb="6" eb="9">
      <t>チュウガッコウ</t>
    </rPh>
    <phoneticPr fontId="7"/>
  </si>
  <si>
    <t>愛西市立佐織西中学校</t>
  </si>
  <si>
    <t>瀬戸市立南山中学校</t>
  </si>
  <si>
    <t>瀬戸市立水野中学校</t>
    <rPh sb="0" eb="3">
      <t>セトシ</t>
    </rPh>
    <rPh sb="3" eb="4">
      <t>リツ</t>
    </rPh>
    <phoneticPr fontId="3"/>
  </si>
  <si>
    <t>瀬戸市立幡山中学校</t>
    <rPh sb="0" eb="3">
      <t>セトシ</t>
    </rPh>
    <rPh sb="3" eb="4">
      <t>リツ</t>
    </rPh>
    <phoneticPr fontId="3"/>
  </si>
  <si>
    <t>桜丘中学校</t>
    <rPh sb="0" eb="1">
      <t>サクラ</t>
    </rPh>
    <rPh sb="1" eb="2">
      <t>オカ</t>
    </rPh>
    <rPh sb="2" eb="5">
      <t>チュウガッコウ</t>
    </rPh>
    <phoneticPr fontId="2"/>
  </si>
  <si>
    <t>【入力シート】（印刷は「県中学生大会印刷シート」で行ってください）</t>
  </si>
  <si>
    <t>【クラブチーム用入力シート】（印刷は「クラブチーム用印刷シート」で行ってください）</t>
  </si>
  <si>
    <t>大　府</t>
    <rPh sb="0" eb="1">
      <t>ダイ</t>
    </rPh>
    <rPh sb="2" eb="3">
      <t>フ</t>
    </rPh>
    <phoneticPr fontId="3"/>
  </si>
  <si>
    <t>大府西</t>
    <rPh sb="0" eb="2">
      <t>オオブ</t>
    </rPh>
    <rPh sb="2" eb="3">
      <t>ニシ</t>
    </rPh>
    <phoneticPr fontId="3"/>
  </si>
  <si>
    <t>大府北</t>
    <rPh sb="0" eb="2">
      <t>オオブ</t>
    </rPh>
    <rPh sb="2" eb="3">
      <t>キタ</t>
    </rPh>
    <phoneticPr fontId="3"/>
  </si>
  <si>
    <t>大府南</t>
    <rPh sb="0" eb="2">
      <t>オオブ</t>
    </rPh>
    <rPh sb="2" eb="3">
      <t>ミナミ</t>
    </rPh>
    <phoneticPr fontId="3"/>
  </si>
  <si>
    <t>阿久比</t>
    <rPh sb="0" eb="3">
      <t>アグイ</t>
    </rPh>
    <phoneticPr fontId="3"/>
  </si>
  <si>
    <t>半　田</t>
    <rPh sb="0" eb="1">
      <t>ハン</t>
    </rPh>
    <rPh sb="2" eb="3">
      <t>タ</t>
    </rPh>
    <phoneticPr fontId="3"/>
  </si>
  <si>
    <t>乙　川</t>
    <rPh sb="0" eb="1">
      <t>オツ</t>
    </rPh>
    <rPh sb="2" eb="3">
      <t>カワ</t>
    </rPh>
    <phoneticPr fontId="3"/>
  </si>
  <si>
    <t>成　岩</t>
    <rPh sb="0" eb="1">
      <t>シゲル</t>
    </rPh>
    <rPh sb="2" eb="3">
      <t>イワ</t>
    </rPh>
    <phoneticPr fontId="3"/>
  </si>
  <si>
    <t>武　豊</t>
    <rPh sb="0" eb="1">
      <t>タケシ</t>
    </rPh>
    <rPh sb="2" eb="3">
      <t>ユタカ</t>
    </rPh>
    <phoneticPr fontId="3"/>
  </si>
  <si>
    <t>鬼　崎</t>
    <rPh sb="0" eb="1">
      <t>オニ</t>
    </rPh>
    <rPh sb="2" eb="3">
      <t>ザキ</t>
    </rPh>
    <phoneticPr fontId="3"/>
  </si>
  <si>
    <t>旭　南</t>
  </si>
  <si>
    <t>常　滑</t>
    <rPh sb="0" eb="1">
      <t>ツネ</t>
    </rPh>
    <rPh sb="2" eb="3">
      <t>ヌメ</t>
    </rPh>
    <phoneticPr fontId="3"/>
  </si>
  <si>
    <t>加木屋</t>
    <rPh sb="0" eb="3">
      <t>カギヤ</t>
    </rPh>
    <phoneticPr fontId="3"/>
  </si>
  <si>
    <t>萩　山</t>
    <rPh sb="0" eb="1">
      <t>ハギ</t>
    </rPh>
    <rPh sb="2" eb="3">
      <t>ヤマ</t>
    </rPh>
    <phoneticPr fontId="3"/>
  </si>
  <si>
    <t>藤　森</t>
    <rPh sb="0" eb="1">
      <t>フジ</t>
    </rPh>
    <rPh sb="2" eb="3">
      <t>モリ</t>
    </rPh>
    <phoneticPr fontId="3"/>
  </si>
  <si>
    <t>守山北</t>
    <rPh sb="0" eb="2">
      <t>モリヤマ</t>
    </rPh>
    <rPh sb="2" eb="3">
      <t>キタ</t>
    </rPh>
    <phoneticPr fontId="3"/>
  </si>
  <si>
    <t>鎌倉台</t>
    <rPh sb="0" eb="2">
      <t>カマクラ</t>
    </rPh>
    <rPh sb="2" eb="3">
      <t>ダイ</t>
    </rPh>
    <phoneticPr fontId="3"/>
  </si>
  <si>
    <t>猪　高</t>
    <rPh sb="0" eb="1">
      <t>イノシシ</t>
    </rPh>
    <rPh sb="2" eb="3">
      <t>タカ</t>
    </rPh>
    <phoneticPr fontId="3"/>
  </si>
  <si>
    <t>高針台</t>
    <rPh sb="0" eb="3">
      <t>タカバリダイ</t>
    </rPh>
    <phoneticPr fontId="3"/>
  </si>
  <si>
    <t>有　松</t>
    <rPh sb="0" eb="1">
      <t>ユウ</t>
    </rPh>
    <rPh sb="2" eb="3">
      <t>マツ</t>
    </rPh>
    <phoneticPr fontId="3"/>
  </si>
  <si>
    <t>若　水</t>
    <rPh sb="0" eb="1">
      <t>ワカ</t>
    </rPh>
    <rPh sb="2" eb="3">
      <t>ミズ</t>
    </rPh>
    <phoneticPr fontId="3"/>
  </si>
  <si>
    <t>港　北</t>
    <rPh sb="0" eb="1">
      <t>ミナト</t>
    </rPh>
    <rPh sb="2" eb="3">
      <t>キタ</t>
    </rPh>
    <phoneticPr fontId="3"/>
  </si>
  <si>
    <t>　原　</t>
    <rPh sb="1" eb="2">
      <t>ハラ</t>
    </rPh>
    <phoneticPr fontId="3"/>
  </si>
  <si>
    <t>猪子石</t>
    <rPh sb="0" eb="3">
      <t>イノコイシ</t>
    </rPh>
    <phoneticPr fontId="3"/>
  </si>
  <si>
    <t>守　山</t>
    <rPh sb="0" eb="1">
      <t>マモル</t>
    </rPh>
    <rPh sb="2" eb="3">
      <t>ヤマ</t>
    </rPh>
    <phoneticPr fontId="3"/>
  </si>
  <si>
    <t>守山東</t>
    <rPh sb="0" eb="2">
      <t>モリヤマ</t>
    </rPh>
    <rPh sb="2" eb="3">
      <t>ヒガシ</t>
    </rPh>
    <phoneticPr fontId="3"/>
  </si>
  <si>
    <t>神　丘</t>
    <rPh sb="0" eb="1">
      <t>カミ</t>
    </rPh>
    <rPh sb="2" eb="3">
      <t>オカ</t>
    </rPh>
    <phoneticPr fontId="3"/>
  </si>
  <si>
    <t>455-0067</t>
  </si>
  <si>
    <t>442-0862</t>
  </si>
  <si>
    <t>豊川南部</t>
    <rPh sb="0" eb="2">
      <t>トヨカワ</t>
    </rPh>
    <rPh sb="2" eb="4">
      <t>ナンブ</t>
    </rPh>
    <phoneticPr fontId="3"/>
  </si>
  <si>
    <t>豊川西部</t>
    <rPh sb="0" eb="2">
      <t>トヨカワ</t>
    </rPh>
    <rPh sb="2" eb="4">
      <t>セイブ</t>
    </rPh>
    <phoneticPr fontId="3"/>
  </si>
  <si>
    <t>高師台</t>
    <rPh sb="0" eb="1">
      <t>タカ</t>
    </rPh>
    <rPh sb="1" eb="2">
      <t>シ</t>
    </rPh>
    <rPh sb="2" eb="3">
      <t>ダイ</t>
    </rPh>
    <phoneticPr fontId="3"/>
  </si>
  <si>
    <t>章　南</t>
    <rPh sb="0" eb="1">
      <t>ショウ</t>
    </rPh>
    <rPh sb="2" eb="3">
      <t>ナン</t>
    </rPh>
    <phoneticPr fontId="3"/>
  </si>
  <si>
    <t>岡崎東海</t>
    <rPh sb="0" eb="2">
      <t>オカザキ</t>
    </rPh>
    <rPh sb="2" eb="4">
      <t>トウカイ</t>
    </rPh>
    <phoneticPr fontId="3"/>
  </si>
  <si>
    <t>六ツ美</t>
    <rPh sb="0" eb="1">
      <t>ム</t>
    </rPh>
    <rPh sb="2" eb="3">
      <t>ミ</t>
    </rPh>
    <phoneticPr fontId="3"/>
  </si>
  <si>
    <t>豊川中部</t>
    <rPh sb="0" eb="2">
      <t>トヨカワ</t>
    </rPh>
    <rPh sb="2" eb="4">
      <t>チュウブ</t>
    </rPh>
    <phoneticPr fontId="3"/>
  </si>
  <si>
    <t>本　郷</t>
    <rPh sb="0" eb="1">
      <t>ホン</t>
    </rPh>
    <rPh sb="2" eb="3">
      <t>ゴウ</t>
    </rPh>
    <phoneticPr fontId="3"/>
  </si>
  <si>
    <t>六ツ美北</t>
    <rPh sb="0" eb="1">
      <t>ム</t>
    </rPh>
    <rPh sb="2" eb="3">
      <t>ミ</t>
    </rPh>
    <rPh sb="3" eb="4">
      <t>キタ</t>
    </rPh>
    <phoneticPr fontId="3"/>
  </si>
  <si>
    <t>矢作北</t>
    <rPh sb="0" eb="2">
      <t>ヤハギ</t>
    </rPh>
    <rPh sb="2" eb="3">
      <t>キタ</t>
    </rPh>
    <phoneticPr fontId="3"/>
  </si>
  <si>
    <t>竜　海</t>
    <rPh sb="0" eb="1">
      <t>リュウ</t>
    </rPh>
    <rPh sb="2" eb="3">
      <t>ウミ</t>
    </rPh>
    <phoneticPr fontId="3"/>
  </si>
  <si>
    <t>西尾東部</t>
    <rPh sb="0" eb="2">
      <t>ニシオ</t>
    </rPh>
    <rPh sb="2" eb="4">
      <t>トウブ</t>
    </rPh>
    <phoneticPr fontId="3"/>
  </si>
  <si>
    <t>西　尾</t>
    <rPh sb="0" eb="1">
      <t>ニシ</t>
    </rPh>
    <rPh sb="2" eb="3">
      <t>オ</t>
    </rPh>
    <phoneticPr fontId="3"/>
  </si>
  <si>
    <t>平　坂</t>
    <rPh sb="0" eb="1">
      <t>ヘイ</t>
    </rPh>
    <rPh sb="2" eb="3">
      <t>サカ</t>
    </rPh>
    <phoneticPr fontId="3"/>
  </si>
  <si>
    <t>蒲　郡</t>
    <rPh sb="0" eb="1">
      <t>カバ</t>
    </rPh>
    <rPh sb="2" eb="3">
      <t>グン</t>
    </rPh>
    <phoneticPr fontId="3"/>
  </si>
  <si>
    <t>大　塚</t>
    <rPh sb="0" eb="1">
      <t>ダイ</t>
    </rPh>
    <rPh sb="2" eb="3">
      <t>ツカ</t>
    </rPh>
    <phoneticPr fontId="3"/>
  </si>
  <si>
    <t>愛知県豊橋市高師本郷町竹ノ内90-1</t>
    <phoneticPr fontId="3"/>
  </si>
  <si>
    <t>愛知県蒲郡市新井町１３番地１８号</t>
    <phoneticPr fontId="3"/>
  </si>
  <si>
    <t>春日井中部</t>
    <rPh sb="0" eb="3">
      <t>カスガイ</t>
    </rPh>
    <rPh sb="3" eb="5">
      <t>チュウブ</t>
    </rPh>
    <phoneticPr fontId="3"/>
  </si>
  <si>
    <t>春日井東部</t>
    <rPh sb="0" eb="3">
      <t>カスガイ</t>
    </rPh>
    <rPh sb="3" eb="5">
      <t>トウブ</t>
    </rPh>
    <phoneticPr fontId="3"/>
  </si>
  <si>
    <t>鷹　来</t>
    <rPh sb="0" eb="1">
      <t>タカ</t>
    </rPh>
    <rPh sb="2" eb="3">
      <t>ク</t>
    </rPh>
    <phoneticPr fontId="3"/>
  </si>
  <si>
    <t>南　城</t>
    <rPh sb="0" eb="1">
      <t>ミナミ</t>
    </rPh>
    <rPh sb="2" eb="3">
      <t>シロ</t>
    </rPh>
    <phoneticPr fontId="3"/>
  </si>
  <si>
    <t>松　原</t>
    <rPh sb="0" eb="1">
      <t>マツ</t>
    </rPh>
    <rPh sb="2" eb="3">
      <t>ハラ</t>
    </rPh>
    <phoneticPr fontId="3"/>
  </si>
  <si>
    <t>岩成台</t>
    <rPh sb="0" eb="3">
      <t>イワナリダイ</t>
    </rPh>
    <phoneticPr fontId="3"/>
  </si>
  <si>
    <t>柏　原</t>
    <rPh sb="0" eb="1">
      <t>カシワ</t>
    </rPh>
    <rPh sb="2" eb="3">
      <t>ハラ</t>
    </rPh>
    <phoneticPr fontId="3"/>
  </si>
  <si>
    <t>春日井西部</t>
    <rPh sb="0" eb="3">
      <t>カスガイ</t>
    </rPh>
    <rPh sb="3" eb="5">
      <t>セイブ</t>
    </rPh>
    <phoneticPr fontId="3"/>
  </si>
  <si>
    <t>石尾台</t>
    <rPh sb="0" eb="3">
      <t>イシオダイ</t>
    </rPh>
    <phoneticPr fontId="3"/>
  </si>
  <si>
    <t>高蔵寺</t>
    <rPh sb="0" eb="3">
      <t>コウゾウジ</t>
    </rPh>
    <phoneticPr fontId="3"/>
  </si>
  <si>
    <t>長久手北</t>
    <rPh sb="0" eb="3">
      <t>ナガクテ</t>
    </rPh>
    <rPh sb="3" eb="4">
      <t>キタ</t>
    </rPh>
    <phoneticPr fontId="3"/>
  </si>
  <si>
    <t>岩　崎</t>
    <rPh sb="0" eb="1">
      <t>ガン</t>
    </rPh>
    <rPh sb="2" eb="3">
      <t>ザキ</t>
    </rPh>
    <phoneticPr fontId="3"/>
  </si>
  <si>
    <t>篠　岡</t>
    <rPh sb="0" eb="1">
      <t>シノ</t>
    </rPh>
    <rPh sb="2" eb="3">
      <t>オカ</t>
    </rPh>
    <phoneticPr fontId="3"/>
  </si>
  <si>
    <t>桃　陵</t>
    <rPh sb="0" eb="1">
      <t>モモ</t>
    </rPh>
    <rPh sb="2" eb="3">
      <t>リョウ</t>
    </rPh>
    <phoneticPr fontId="3"/>
  </si>
  <si>
    <t>尾張旭東</t>
    <rPh sb="0" eb="3">
      <t>オワリアサヒ</t>
    </rPh>
    <rPh sb="3" eb="4">
      <t>ヒガシ</t>
    </rPh>
    <phoneticPr fontId="3"/>
  </si>
  <si>
    <t>　旭　</t>
    <phoneticPr fontId="3"/>
  </si>
  <si>
    <t>佐織西</t>
    <rPh sb="0" eb="2">
      <t>サオリ</t>
    </rPh>
    <rPh sb="2" eb="3">
      <t>ニシ</t>
    </rPh>
    <phoneticPr fontId="3"/>
  </si>
  <si>
    <t>瀬戸南山</t>
    <rPh sb="0" eb="2">
      <t>セト</t>
    </rPh>
    <rPh sb="2" eb="4">
      <t>ミナミヤマ</t>
    </rPh>
    <phoneticPr fontId="3"/>
  </si>
  <si>
    <t>幡　山</t>
    <rPh sb="0" eb="1">
      <t>ハタ</t>
    </rPh>
    <rPh sb="2" eb="3">
      <t>ヤマ</t>
    </rPh>
    <phoneticPr fontId="3"/>
  </si>
  <si>
    <t>水　野</t>
    <rPh sb="0" eb="1">
      <t>ミズ</t>
    </rPh>
    <rPh sb="2" eb="3">
      <t>ノ</t>
    </rPh>
    <phoneticPr fontId="3"/>
  </si>
  <si>
    <t>淑　徳</t>
    <rPh sb="0" eb="1">
      <t>シュク</t>
    </rPh>
    <rPh sb="2" eb="3">
      <t>トク</t>
    </rPh>
    <phoneticPr fontId="3"/>
  </si>
  <si>
    <t>名大附</t>
    <rPh sb="0" eb="2">
      <t>メイダイ</t>
    </rPh>
    <rPh sb="2" eb="3">
      <t>フ</t>
    </rPh>
    <phoneticPr fontId="3"/>
  </si>
  <si>
    <t>市　邨</t>
    <rPh sb="0" eb="1">
      <t>シ</t>
    </rPh>
    <rPh sb="2" eb="3">
      <t>ムラ</t>
    </rPh>
    <phoneticPr fontId="3"/>
  </si>
  <si>
    <t>愛工大附</t>
    <rPh sb="0" eb="1">
      <t>アイ</t>
    </rPh>
    <rPh sb="1" eb="3">
      <t>コウダイ</t>
    </rPh>
    <rPh sb="3" eb="4">
      <t>フ</t>
    </rPh>
    <phoneticPr fontId="3"/>
  </si>
  <si>
    <t>東　海</t>
    <rPh sb="0" eb="1">
      <t>ヒガシ</t>
    </rPh>
    <rPh sb="2" eb="3">
      <t>ウミ</t>
    </rPh>
    <phoneticPr fontId="3"/>
  </si>
  <si>
    <t>南　山</t>
    <rPh sb="0" eb="1">
      <t>ミナミ</t>
    </rPh>
    <rPh sb="2" eb="3">
      <t>ヤマ</t>
    </rPh>
    <phoneticPr fontId="3"/>
  </si>
  <si>
    <t>椙　山</t>
    <rPh sb="0" eb="1">
      <t>スギ</t>
    </rPh>
    <rPh sb="2" eb="3">
      <t>ヤマ</t>
    </rPh>
    <phoneticPr fontId="3"/>
  </si>
  <si>
    <t>聖　霊</t>
    <rPh sb="0" eb="1">
      <t>セイ</t>
    </rPh>
    <rPh sb="2" eb="3">
      <t>レイ</t>
    </rPh>
    <phoneticPr fontId="3"/>
  </si>
  <si>
    <t>名古屋</t>
    <rPh sb="0" eb="3">
      <t>ナゴヤ</t>
    </rPh>
    <phoneticPr fontId="3"/>
  </si>
  <si>
    <t>大　成</t>
    <rPh sb="0" eb="1">
      <t>ダイ</t>
    </rPh>
    <rPh sb="2" eb="3">
      <t>シゲル</t>
    </rPh>
    <phoneticPr fontId="3"/>
  </si>
  <si>
    <t>桜　丘</t>
    <rPh sb="0" eb="1">
      <t>サクラ</t>
    </rPh>
    <rPh sb="2" eb="3">
      <t>オカ</t>
    </rPh>
    <phoneticPr fontId="3"/>
  </si>
  <si>
    <t>参加費</t>
    <rPh sb="0" eb="3">
      <t>サンカヒ</t>
    </rPh>
    <phoneticPr fontId="7"/>
  </si>
  <si>
    <t>知多市立旭南中学校</t>
  </si>
  <si>
    <t>知多市金沢字中向山１３２</t>
  </si>
  <si>
    <t>旭　南</t>
    <rPh sb="0" eb="1">
      <t>アサヒ</t>
    </rPh>
    <rPh sb="2" eb="3">
      <t>ナン</t>
    </rPh>
    <phoneticPr fontId="7"/>
  </si>
  <si>
    <t>氏名</t>
    <rPh sb="0" eb="2">
      <t>シメイ</t>
    </rPh>
    <phoneticPr fontId="18"/>
  </si>
  <si>
    <t>学年</t>
    <rPh sb="0" eb="2">
      <t>ガクネン</t>
    </rPh>
    <phoneticPr fontId="18"/>
  </si>
  <si>
    <t>所属中学校</t>
    <rPh sb="0" eb="2">
      <t>ショゾク</t>
    </rPh>
    <rPh sb="2" eb="5">
      <t>チュウガッコウ</t>
    </rPh>
    <phoneticPr fontId="18"/>
  </si>
  <si>
    <t>学校名略称</t>
    <rPh sb="0" eb="3">
      <t>ガッコウメイ</t>
    </rPh>
    <rPh sb="3" eb="5">
      <t>リャクショウ</t>
    </rPh>
    <phoneticPr fontId="18"/>
  </si>
  <si>
    <t>所属生徒　中学校入力欄</t>
    <rPh sb="0" eb="2">
      <t>ショゾク</t>
    </rPh>
    <rPh sb="2" eb="4">
      <t>セイト</t>
    </rPh>
    <rPh sb="5" eb="8">
      <t>チュウガッコウ</t>
    </rPh>
    <rPh sb="8" eb="10">
      <t>ニュウリョク</t>
    </rPh>
    <rPh sb="10" eb="11">
      <t>ラン</t>
    </rPh>
    <phoneticPr fontId="18"/>
  </si>
  <si>
    <t>学校名</t>
    <rPh sb="0" eb="3">
      <t>ガッコウメイ</t>
    </rPh>
    <phoneticPr fontId="18"/>
  </si>
  <si>
    <t>知多市立旭南中学校</t>
    <rPh sb="0" eb="3">
      <t>チタシ</t>
    </rPh>
    <rPh sb="3" eb="4">
      <t>リツ</t>
    </rPh>
    <rPh sb="4" eb="9">
      <t>キョクナンチュウガッコウ</t>
    </rPh>
    <phoneticPr fontId="18"/>
  </si>
  <si>
    <t>男子入力欄</t>
    <rPh sb="0" eb="2">
      <t>ダンシ</t>
    </rPh>
    <rPh sb="2" eb="4">
      <t>ニュウリョク</t>
    </rPh>
    <rPh sb="4" eb="5">
      <t>ラン</t>
    </rPh>
    <phoneticPr fontId="18"/>
  </si>
  <si>
    <t>例</t>
    <rPh sb="0" eb="1">
      <t>レイ</t>
    </rPh>
    <phoneticPr fontId="18"/>
  </si>
  <si>
    <t>旭　南</t>
    <rPh sb="0" eb="1">
      <t>アサヒ</t>
    </rPh>
    <rPh sb="2" eb="3">
      <t>ナン</t>
    </rPh>
    <phoneticPr fontId="18"/>
  </si>
  <si>
    <t>男子単５</t>
    <rPh sb="0" eb="2">
      <t>ダンシ</t>
    </rPh>
    <rPh sb="2" eb="3">
      <t>タン</t>
    </rPh>
    <phoneticPr fontId="7"/>
  </si>
  <si>
    <t>男子単６</t>
    <rPh sb="0" eb="2">
      <t>ダンシ</t>
    </rPh>
    <rPh sb="2" eb="3">
      <t>タン</t>
    </rPh>
    <phoneticPr fontId="7"/>
  </si>
  <si>
    <t>男子単７</t>
    <rPh sb="0" eb="2">
      <t>ダンシ</t>
    </rPh>
    <rPh sb="2" eb="3">
      <t>タン</t>
    </rPh>
    <phoneticPr fontId="7"/>
  </si>
  <si>
    <t>男子単８</t>
    <rPh sb="0" eb="2">
      <t>ダンシ</t>
    </rPh>
    <rPh sb="2" eb="3">
      <t>タン</t>
    </rPh>
    <phoneticPr fontId="7"/>
  </si>
  <si>
    <t>男子単９</t>
    <rPh sb="0" eb="2">
      <t>ダンシ</t>
    </rPh>
    <rPh sb="2" eb="3">
      <t>タン</t>
    </rPh>
    <phoneticPr fontId="7"/>
  </si>
  <si>
    <t>男子単１０</t>
    <rPh sb="0" eb="2">
      <t>ダンシ</t>
    </rPh>
    <rPh sb="2" eb="3">
      <t>タン</t>
    </rPh>
    <phoneticPr fontId="7"/>
  </si>
  <si>
    <t>男子単１１</t>
    <rPh sb="0" eb="2">
      <t>ダンシ</t>
    </rPh>
    <rPh sb="2" eb="3">
      <t>タン</t>
    </rPh>
    <phoneticPr fontId="7"/>
  </si>
  <si>
    <t>男子単１２</t>
    <rPh sb="0" eb="2">
      <t>ダンシ</t>
    </rPh>
    <rPh sb="2" eb="3">
      <t>タン</t>
    </rPh>
    <phoneticPr fontId="7"/>
  </si>
  <si>
    <t>男子単１３</t>
    <rPh sb="0" eb="2">
      <t>ダンシ</t>
    </rPh>
    <rPh sb="2" eb="3">
      <t>タン</t>
    </rPh>
    <phoneticPr fontId="7"/>
  </si>
  <si>
    <t>男子単１４</t>
    <rPh sb="0" eb="2">
      <t>ダンシ</t>
    </rPh>
    <rPh sb="2" eb="3">
      <t>タン</t>
    </rPh>
    <phoneticPr fontId="7"/>
  </si>
  <si>
    <t>女子単１</t>
    <rPh sb="2" eb="3">
      <t>タン</t>
    </rPh>
    <phoneticPr fontId="7"/>
  </si>
  <si>
    <t>女子単２</t>
    <rPh sb="2" eb="3">
      <t>タン</t>
    </rPh>
    <phoneticPr fontId="7"/>
  </si>
  <si>
    <t>女子単３</t>
    <rPh sb="2" eb="3">
      <t>タン</t>
    </rPh>
    <phoneticPr fontId="7"/>
  </si>
  <si>
    <t>女子単４</t>
    <rPh sb="2" eb="3">
      <t>タン</t>
    </rPh>
    <phoneticPr fontId="7"/>
  </si>
  <si>
    <t>女子単５</t>
    <rPh sb="2" eb="3">
      <t>タン</t>
    </rPh>
    <phoneticPr fontId="7"/>
  </si>
  <si>
    <t>女子単６</t>
    <rPh sb="2" eb="3">
      <t>タン</t>
    </rPh>
    <phoneticPr fontId="7"/>
  </si>
  <si>
    <t>女子単７</t>
    <rPh sb="2" eb="3">
      <t>タン</t>
    </rPh>
    <phoneticPr fontId="7"/>
  </si>
  <si>
    <t>女子単８</t>
    <rPh sb="2" eb="3">
      <t>タン</t>
    </rPh>
    <phoneticPr fontId="7"/>
  </si>
  <si>
    <t>女子単９</t>
    <rPh sb="2" eb="3">
      <t>タン</t>
    </rPh>
    <phoneticPr fontId="7"/>
  </si>
  <si>
    <t>女子単１０</t>
    <rPh sb="2" eb="3">
      <t>タン</t>
    </rPh>
    <phoneticPr fontId="7"/>
  </si>
  <si>
    <t>女子単１１</t>
    <rPh sb="2" eb="3">
      <t>タン</t>
    </rPh>
    <phoneticPr fontId="7"/>
  </si>
  <si>
    <t>女子単１２</t>
    <rPh sb="2" eb="3">
      <t>タン</t>
    </rPh>
    <phoneticPr fontId="7"/>
  </si>
  <si>
    <t>女子単１３</t>
    <rPh sb="2" eb="3">
      <t>タン</t>
    </rPh>
    <phoneticPr fontId="7"/>
  </si>
  <si>
    <t>女子単１４</t>
    <rPh sb="2" eb="3">
      <t>タン</t>
    </rPh>
    <phoneticPr fontId="7"/>
  </si>
  <si>
    <t>女子入力欄</t>
    <rPh sb="0" eb="2">
      <t>ジョシ</t>
    </rPh>
    <rPh sb="2" eb="4">
      <t>ニュウリョク</t>
    </rPh>
    <rPh sb="4" eb="5">
      <t>ラン</t>
    </rPh>
    <phoneticPr fontId="18"/>
  </si>
  <si>
    <t>女子単推１</t>
    <rPh sb="2" eb="3">
      <t>タン</t>
    </rPh>
    <rPh sb="3" eb="4">
      <t>スイ</t>
    </rPh>
    <phoneticPr fontId="7"/>
  </si>
  <si>
    <t>女子単推２</t>
    <rPh sb="2" eb="3">
      <t>タン</t>
    </rPh>
    <rPh sb="3" eb="4">
      <t>スイ</t>
    </rPh>
    <phoneticPr fontId="7"/>
  </si>
  <si>
    <t>女子ダブルス</t>
    <phoneticPr fontId="7"/>
  </si>
  <si>
    <t>女子複１</t>
    <rPh sb="2" eb="3">
      <t>フク</t>
    </rPh>
    <phoneticPr fontId="7"/>
  </si>
  <si>
    <t>女子複２</t>
    <rPh sb="2" eb="3">
      <t>フク</t>
    </rPh>
    <phoneticPr fontId="7"/>
  </si>
  <si>
    <t>女子複３</t>
    <rPh sb="2" eb="3">
      <t>フク</t>
    </rPh>
    <phoneticPr fontId="7"/>
  </si>
  <si>
    <t>女子複４</t>
    <rPh sb="2" eb="3">
      <t>フク</t>
    </rPh>
    <phoneticPr fontId="7"/>
  </si>
  <si>
    <t>女子複５</t>
    <rPh sb="2" eb="3">
      <t>フク</t>
    </rPh>
    <phoneticPr fontId="7"/>
  </si>
  <si>
    <t>←携帯電話等，できるだけ連絡の取りやすい電話番号をお願いします。</t>
    <rPh sb="1" eb="3">
      <t>ケイタイ</t>
    </rPh>
    <rPh sb="3" eb="5">
      <t>デンワ</t>
    </rPh>
    <rPh sb="5" eb="6">
      <t>トウ</t>
    </rPh>
    <rPh sb="12" eb="14">
      <t>レンラク</t>
    </rPh>
    <rPh sb="15" eb="16">
      <t>ト</t>
    </rPh>
    <rPh sb="20" eb="22">
      <t>デンワ</t>
    </rPh>
    <rPh sb="22" eb="24">
      <t>バンゴウ</t>
    </rPh>
    <rPh sb="26" eb="27">
      <t>ネガ</t>
    </rPh>
    <phoneticPr fontId="7"/>
  </si>
  <si>
    <t>※「学校番号一覧」のシートで確認してください。番号がない場合は空欄。</t>
    <rPh sb="2" eb="4">
      <t>ガッコウ</t>
    </rPh>
    <rPh sb="4" eb="6">
      <t>バンゴウ</t>
    </rPh>
    <rPh sb="6" eb="8">
      <t>イチラン</t>
    </rPh>
    <rPh sb="14" eb="16">
      <t>カクニン</t>
    </rPh>
    <rPh sb="23" eb="25">
      <t>バンゴウ</t>
    </rPh>
    <rPh sb="28" eb="30">
      <t>バアイ</t>
    </rPh>
    <rPh sb="31" eb="33">
      <t>クウラン</t>
    </rPh>
    <phoneticPr fontId="7"/>
  </si>
  <si>
    <t>※必ず確認をお願いします。</t>
    <rPh sb="1" eb="2">
      <t>カナラ</t>
    </rPh>
    <rPh sb="3" eb="5">
      <t>カクニン</t>
    </rPh>
    <rPh sb="7" eb="8">
      <t>ネガ</t>
    </rPh>
    <phoneticPr fontId="18"/>
  </si>
  <si>
    <t>←※リストが表示されるので選択してください</t>
    <rPh sb="6" eb="8">
      <t>ヒョウジ</t>
    </rPh>
    <rPh sb="13" eb="15">
      <t>センタク</t>
    </rPh>
    <phoneticPr fontId="18"/>
  </si>
  <si>
    <t>※ダブルスは同一校のペアしか認められません</t>
    <rPh sb="6" eb="8">
      <t>ドウイツ</t>
    </rPh>
    <rPh sb="8" eb="9">
      <t>コウ</t>
    </rPh>
    <rPh sb="14" eb="15">
      <t>ミト</t>
    </rPh>
    <phoneticPr fontId="18"/>
  </si>
  <si>
    <t>略　称</t>
    <rPh sb="0" eb="1">
      <t>リャク</t>
    </rPh>
    <rPh sb="2" eb="3">
      <t>ショウ</t>
    </rPh>
    <phoneticPr fontId="18"/>
  </si>
  <si>
    <t>男子複７</t>
    <rPh sb="0" eb="2">
      <t>ダンシ</t>
    </rPh>
    <rPh sb="2" eb="3">
      <t>フク</t>
    </rPh>
    <phoneticPr fontId="7"/>
  </si>
  <si>
    <t>愛知県大府市桃山町三丁目216</t>
    <phoneticPr fontId="3"/>
  </si>
  <si>
    <t>愛知県大府市長草町車池11</t>
    <phoneticPr fontId="3"/>
  </si>
  <si>
    <t>愛知県大府市東新町3-3-1</t>
    <phoneticPr fontId="3"/>
  </si>
  <si>
    <t>愛知県大府市馬池町3-21</t>
    <phoneticPr fontId="3"/>
  </si>
  <si>
    <t>愛知県半田市岩滑東町5-80</t>
    <phoneticPr fontId="3"/>
  </si>
  <si>
    <t>愛知県半田市昭和町3-8</t>
    <phoneticPr fontId="3"/>
  </si>
  <si>
    <t>愛知県半田市大池町3-1</t>
    <phoneticPr fontId="3"/>
  </si>
  <si>
    <t>愛知県知多郡武豊町中根4-5</t>
    <phoneticPr fontId="3"/>
  </si>
  <si>
    <t>愛知県常滑市二ノ田15-14</t>
    <rPh sb="6" eb="7">
      <t>ニ</t>
    </rPh>
    <rPh sb="8" eb="9">
      <t>タ</t>
    </rPh>
    <phoneticPr fontId="2"/>
  </si>
  <si>
    <t>愛知県名古屋市名東区小池町66</t>
    <phoneticPr fontId="3"/>
  </si>
  <si>
    <t>愛知県名古屋市緑区鎌倉台2-402</t>
    <phoneticPr fontId="3"/>
  </si>
  <si>
    <t>愛知県名古屋市名東区丁田町33</t>
    <phoneticPr fontId="3"/>
  </si>
  <si>
    <t>愛知県名古屋市名東区勢子坊3-801</t>
    <phoneticPr fontId="3"/>
  </si>
  <si>
    <t>愛知県名古屋市緑区有松町桶狭間高根39-83</t>
    <rPh sb="0" eb="3">
      <t>アイチケン</t>
    </rPh>
    <rPh sb="3" eb="7">
      <t>ナゴヤシ</t>
    </rPh>
    <rPh sb="7" eb="9">
      <t>ミドリク</t>
    </rPh>
    <rPh sb="9" eb="12">
      <t>アリマツチョウ</t>
    </rPh>
    <rPh sb="12" eb="15">
      <t>オケハザマ</t>
    </rPh>
    <rPh sb="15" eb="17">
      <t>タカネ</t>
    </rPh>
    <phoneticPr fontId="3"/>
  </si>
  <si>
    <t>愛知県名古屋市千種区若水二丁目6-1</t>
    <rPh sb="0" eb="3">
      <t>アイチケン</t>
    </rPh>
    <rPh sb="3" eb="7">
      <t>ナゴヤシ</t>
    </rPh>
    <rPh sb="7" eb="10">
      <t>チクサク</t>
    </rPh>
    <rPh sb="10" eb="12">
      <t>ワカミズ</t>
    </rPh>
    <rPh sb="12" eb="15">
      <t>ニチョウメ</t>
    </rPh>
    <phoneticPr fontId="3"/>
  </si>
  <si>
    <t>愛知県名古屋市港区港北町2丁目1番地</t>
    <rPh sb="0" eb="3">
      <t>アイチケン</t>
    </rPh>
    <rPh sb="3" eb="7">
      <t>ナゴヤシ</t>
    </rPh>
    <rPh sb="7" eb="9">
      <t>ミナトク</t>
    </rPh>
    <rPh sb="9" eb="12">
      <t>コウホクチョウ</t>
    </rPh>
    <rPh sb="13" eb="15">
      <t>チョウメ</t>
    </rPh>
    <rPh sb="16" eb="18">
      <t>バンチ</t>
    </rPh>
    <phoneticPr fontId="3"/>
  </si>
  <si>
    <t>愛知県名古屋市守山区松坂町116-1</t>
    <rPh sb="0" eb="3">
      <t>アイチケン</t>
    </rPh>
    <rPh sb="3" eb="7">
      <t>ナゴヤシ</t>
    </rPh>
    <rPh sb="7" eb="10">
      <t>モリヤマク</t>
    </rPh>
    <rPh sb="10" eb="12">
      <t>マツサカ</t>
    </rPh>
    <rPh sb="12" eb="13">
      <t>チョウ</t>
    </rPh>
    <phoneticPr fontId="3"/>
  </si>
  <si>
    <t>愛知県豊川市市田町西浦41</t>
    <rPh sb="0" eb="3">
      <t>アイチケン</t>
    </rPh>
    <rPh sb="6" eb="8">
      <t>イチダ</t>
    </rPh>
    <rPh sb="8" eb="9">
      <t>チョウ</t>
    </rPh>
    <rPh sb="9" eb="11">
      <t>ニシウラ</t>
    </rPh>
    <phoneticPr fontId="3"/>
  </si>
  <si>
    <t xml:space="preserve">愛知県豊川市国府町岡本24-2 </t>
    <phoneticPr fontId="3"/>
  </si>
  <si>
    <t>愛知県豊橋市西幸町浜地328</t>
    <phoneticPr fontId="3"/>
  </si>
  <si>
    <t>愛知県豊橋市植田町字的場50</t>
    <phoneticPr fontId="3"/>
  </si>
  <si>
    <t>愛知県岡崎市山綱町中柴51</t>
    <phoneticPr fontId="3"/>
  </si>
  <si>
    <t>愛知県岡崎市東大友町塚本57-3</t>
    <phoneticPr fontId="3"/>
  </si>
  <si>
    <t>愛知県西尾市今川町土井堀1</t>
    <phoneticPr fontId="3"/>
  </si>
  <si>
    <t>愛知県西尾市平坂町吉山1-1</t>
    <phoneticPr fontId="3"/>
  </si>
  <si>
    <t>愛知県春日井市王子町４番地</t>
    <rPh sb="0" eb="3">
      <t>アイチケン</t>
    </rPh>
    <rPh sb="3" eb="7">
      <t>カスガイシ</t>
    </rPh>
    <rPh sb="7" eb="9">
      <t>オウジ</t>
    </rPh>
    <rPh sb="9" eb="10">
      <t>チョウ</t>
    </rPh>
    <rPh sb="11" eb="13">
      <t>バンチ</t>
    </rPh>
    <phoneticPr fontId="3"/>
  </si>
  <si>
    <t>愛知県春日井市篠木町6-1315-1</t>
    <rPh sb="0" eb="3">
      <t>アイチケン</t>
    </rPh>
    <rPh sb="3" eb="7">
      <t>カスガイシ</t>
    </rPh>
    <rPh sb="7" eb="10">
      <t>シノギチョウ</t>
    </rPh>
    <phoneticPr fontId="3"/>
  </si>
  <si>
    <t>愛知県春日井市下市場町1-2-3</t>
    <phoneticPr fontId="3"/>
  </si>
  <si>
    <t>愛知県春日井市西山町3-8-8</t>
    <phoneticPr fontId="3"/>
  </si>
  <si>
    <t>愛知県春日井市岩成台8-2</t>
    <phoneticPr fontId="3"/>
  </si>
  <si>
    <t>愛知県春日井市柏原町5-375</t>
    <rPh sb="7" eb="9">
      <t>カシハラ</t>
    </rPh>
    <phoneticPr fontId="2"/>
  </si>
  <si>
    <t>愛知県小牧市桃ヶ丘二丁目1</t>
    <rPh sb="0" eb="3">
      <t>アイチケン</t>
    </rPh>
    <rPh sb="3" eb="6">
      <t>コマキシ</t>
    </rPh>
    <rPh sb="6" eb="7">
      <t>モモ</t>
    </rPh>
    <rPh sb="8" eb="9">
      <t>オカ</t>
    </rPh>
    <rPh sb="9" eb="12">
      <t>ニチョウメ</t>
    </rPh>
    <phoneticPr fontId="2"/>
  </si>
  <si>
    <t>愛知県名古屋市千種区桜が丘23</t>
    <phoneticPr fontId="3"/>
  </si>
  <si>
    <t>愛知県名古屋市千種区若水3-2-12</t>
    <phoneticPr fontId="3"/>
  </si>
  <si>
    <t>愛知県名古屋市東区筒井1-2-35</t>
    <phoneticPr fontId="3"/>
  </si>
  <si>
    <t>愛知県名古屋市昭和区五軒家町6</t>
    <phoneticPr fontId="3"/>
  </si>
  <si>
    <t>愛知県名古屋市昭和区隼人町17</t>
    <phoneticPr fontId="3"/>
  </si>
  <si>
    <t>愛知県名古屋市千種区山添町2-2</t>
    <phoneticPr fontId="3"/>
  </si>
  <si>
    <t>愛知県瀬戸市せいれい町2</t>
    <phoneticPr fontId="3"/>
  </si>
  <si>
    <t>愛知県名古屋市東区砂田橋2-1-58</t>
    <phoneticPr fontId="3"/>
  </si>
  <si>
    <t>学校略称</t>
    <rPh sb="0" eb="2">
      <t>ガッコウ</t>
    </rPh>
    <rPh sb="2" eb="4">
      <t>リャクショウ</t>
    </rPh>
    <phoneticPr fontId="7"/>
  </si>
  <si>
    <t>推1</t>
    <rPh sb="0" eb="1">
      <t>スイ</t>
    </rPh>
    <phoneticPr fontId="18"/>
  </si>
  <si>
    <t>推2</t>
    <rPh sb="0" eb="1">
      <t>スイ</t>
    </rPh>
    <phoneticPr fontId="18"/>
  </si>
  <si>
    <t>(</t>
    <phoneticPr fontId="18"/>
  </si>
  <si>
    <t>)</t>
    <phoneticPr fontId="18"/>
  </si>
  <si>
    <t>男子複８</t>
    <rPh sb="0" eb="2">
      <t>ダンシ</t>
    </rPh>
    <rPh sb="2" eb="3">
      <t>フク</t>
    </rPh>
    <phoneticPr fontId="7"/>
  </si>
  <si>
    <t>女子複６</t>
    <rPh sb="2" eb="3">
      <t>フク</t>
    </rPh>
    <phoneticPr fontId="7"/>
  </si>
  <si>
    <t>女子複７</t>
    <rPh sb="2" eb="3">
      <t>フク</t>
    </rPh>
    <phoneticPr fontId="7"/>
  </si>
  <si>
    <t>・</t>
    <phoneticPr fontId="18"/>
  </si>
  <si>
    <t>作業欄</t>
    <rPh sb="0" eb="2">
      <t>サギョウ</t>
    </rPh>
    <rPh sb="2" eb="3">
      <t>ラン</t>
    </rPh>
    <phoneticPr fontId="18"/>
  </si>
  <si>
    <t>さわらないでください！！</t>
    <phoneticPr fontId="18"/>
  </si>
  <si>
    <t>女子シングルス</t>
    <phoneticPr fontId="7"/>
  </si>
  <si>
    <t>係作業欄</t>
    <rPh sb="0" eb="1">
      <t>カカリ</t>
    </rPh>
    <rPh sb="1" eb="3">
      <t>サギョウ</t>
    </rPh>
    <rPh sb="3" eb="4">
      <t>ラン</t>
    </rPh>
    <phoneticPr fontId="18"/>
  </si>
  <si>
    <t>チーム名</t>
    <rPh sb="3" eb="4">
      <t>メイ</t>
    </rPh>
    <phoneticPr fontId="18"/>
  </si>
  <si>
    <t>金額</t>
    <rPh sb="0" eb="2">
      <t>キンガク</t>
    </rPh>
    <phoneticPr fontId="18"/>
  </si>
  <si>
    <t>プロ数</t>
    <rPh sb="2" eb="3">
      <t>スウ</t>
    </rPh>
    <phoneticPr fontId="18"/>
  </si>
  <si>
    <t>男子複１</t>
    <rPh sb="2" eb="3">
      <t>フク</t>
    </rPh>
    <phoneticPr fontId="7"/>
  </si>
  <si>
    <t>男子複２</t>
    <rPh sb="2" eb="3">
      <t>フク</t>
    </rPh>
    <phoneticPr fontId="7"/>
  </si>
  <si>
    <t>男子複３</t>
    <rPh sb="2" eb="3">
      <t>フク</t>
    </rPh>
    <phoneticPr fontId="7"/>
  </si>
  <si>
    <t>男子複４</t>
    <rPh sb="2" eb="3">
      <t>フク</t>
    </rPh>
    <phoneticPr fontId="7"/>
  </si>
  <si>
    <t>男子複５</t>
    <rPh sb="2" eb="3">
      <t>フク</t>
    </rPh>
    <phoneticPr fontId="7"/>
  </si>
  <si>
    <t>男子複６</t>
    <rPh sb="2" eb="3">
      <t>フク</t>
    </rPh>
    <phoneticPr fontId="7"/>
  </si>
  <si>
    <t>男子複７</t>
    <rPh sb="2" eb="3">
      <t>フク</t>
    </rPh>
    <phoneticPr fontId="7"/>
  </si>
  <si>
    <t>学校</t>
    <rPh sb="0" eb="2">
      <t>ガッコウ</t>
    </rPh>
    <phoneticPr fontId="7"/>
  </si>
  <si>
    <t>名前2</t>
    <rPh sb="0" eb="2">
      <t>ナマエ</t>
    </rPh>
    <phoneticPr fontId="12"/>
  </si>
  <si>
    <t>知多市金沢字中向山１３２</t>
    <rPh sb="0" eb="3">
      <t>チタシ</t>
    </rPh>
    <rPh sb="3" eb="5">
      <t>カナザワ</t>
    </rPh>
    <rPh sb="5" eb="6">
      <t>アザ</t>
    </rPh>
    <rPh sb="6" eb="7">
      <t>ナカ</t>
    </rPh>
    <rPh sb="7" eb="9">
      <t>ムカイヤマ</t>
    </rPh>
    <phoneticPr fontId="18"/>
  </si>
  <si>
    <t>知多市立旭南中学校</t>
    <rPh sb="0" eb="4">
      <t>チタシリツ</t>
    </rPh>
    <rPh sb="4" eb="9">
      <t>キョクナンチュウガッコウ</t>
    </rPh>
    <phoneticPr fontId="18"/>
  </si>
  <si>
    <t>旭　南</t>
    <rPh sb="0" eb="1">
      <t>アサヒ</t>
    </rPh>
    <rPh sb="2" eb="3">
      <t>ナン</t>
    </rPh>
    <phoneticPr fontId="18"/>
  </si>
  <si>
    <t>知多市立中部中学校</t>
    <rPh sb="0" eb="3">
      <t>チタシ</t>
    </rPh>
    <rPh sb="3" eb="4">
      <t>リツ</t>
    </rPh>
    <rPh sb="4" eb="6">
      <t>チュウブ</t>
    </rPh>
    <rPh sb="6" eb="9">
      <t>チュウガッコウ</t>
    </rPh>
    <phoneticPr fontId="18"/>
  </si>
  <si>
    <t>知多中部</t>
    <rPh sb="0" eb="2">
      <t>チタ</t>
    </rPh>
    <rPh sb="2" eb="4">
      <t>チュウブ</t>
    </rPh>
    <phoneticPr fontId="18"/>
  </si>
  <si>
    <t>旭南　太郎</t>
    <rPh sb="0" eb="2">
      <t>キョクナン</t>
    </rPh>
    <rPh sb="3" eb="5">
      <t>タロウ</t>
    </rPh>
    <phoneticPr fontId="18"/>
  </si>
  <si>
    <t>旭南　次郎</t>
    <rPh sb="0" eb="2">
      <t>キョクナン</t>
    </rPh>
    <rPh sb="3" eb="5">
      <t>ジロウ</t>
    </rPh>
    <phoneticPr fontId="18"/>
  </si>
  <si>
    <t>中部　太郎</t>
    <rPh sb="0" eb="2">
      <t>チュウブ</t>
    </rPh>
    <rPh sb="3" eb="5">
      <t>タロウ</t>
    </rPh>
    <phoneticPr fontId="18"/>
  </si>
  <si>
    <t>中部　三郎</t>
    <rPh sb="0" eb="2">
      <t>チュウブ</t>
    </rPh>
    <rPh sb="3" eb="5">
      <t>サブロウ</t>
    </rPh>
    <phoneticPr fontId="18"/>
  </si>
  <si>
    <t>豊橋南稜</t>
    <rPh sb="0" eb="2">
      <t>トヨハシ</t>
    </rPh>
    <rPh sb="2" eb="4">
      <t>ナンリョウ</t>
    </rPh>
    <phoneticPr fontId="3"/>
  </si>
  <si>
    <t>豊橋市立高豊中学校</t>
    <rPh sb="4" eb="6">
      <t>タカトヨ</t>
    </rPh>
    <rPh sb="6" eb="9">
      <t>チュウガッコウ</t>
    </rPh>
    <phoneticPr fontId="3"/>
  </si>
  <si>
    <t>一宮市立尾西第二中学校</t>
    <rPh sb="0" eb="4">
      <t>イチノミヤシリツ</t>
    </rPh>
    <rPh sb="4" eb="6">
      <t>ビサイ</t>
    </rPh>
    <rPh sb="6" eb="8">
      <t>ダイニ</t>
    </rPh>
    <rPh sb="8" eb="11">
      <t>チュウガッコウ</t>
    </rPh>
    <phoneticPr fontId="7"/>
  </si>
  <si>
    <t>尾西第二</t>
    <rPh sb="0" eb="2">
      <t>ビサイ</t>
    </rPh>
    <rPh sb="2" eb="4">
      <t>ダイニ</t>
    </rPh>
    <phoneticPr fontId="3"/>
  </si>
  <si>
    <t>愛知県東海市加木屋町西御獄18番地の1</t>
    <rPh sb="0" eb="3">
      <t>アイチケン</t>
    </rPh>
    <phoneticPr fontId="3"/>
  </si>
  <si>
    <t>愛知県知多市金沢字中向山１３２</t>
    <rPh sb="0" eb="3">
      <t>アイチケン</t>
    </rPh>
    <rPh sb="3" eb="6">
      <t>チタシ</t>
    </rPh>
    <rPh sb="6" eb="8">
      <t>カナザワ</t>
    </rPh>
    <rPh sb="8" eb="9">
      <t>アザ</t>
    </rPh>
    <rPh sb="9" eb="10">
      <t>ナカ</t>
    </rPh>
    <rPh sb="10" eb="12">
      <t>ムカイヤマ</t>
    </rPh>
    <phoneticPr fontId="3"/>
  </si>
  <si>
    <t>愛知県名古屋市守山区大屋敷１３－６３</t>
    <rPh sb="0" eb="3">
      <t>アイチケン</t>
    </rPh>
    <phoneticPr fontId="3"/>
  </si>
  <si>
    <t>愛知県名古屋市守山区小幡5丁目7番3号</t>
    <rPh sb="0" eb="3">
      <t>アイチケン</t>
    </rPh>
    <phoneticPr fontId="3"/>
  </si>
  <si>
    <t>愛知県名古屋市名東区神丘町１－１８</t>
    <rPh sb="0" eb="3">
      <t>アイチケン</t>
    </rPh>
    <phoneticPr fontId="3"/>
  </si>
  <si>
    <t>愛知県春日井市宮町字宮町１７５番地</t>
    <rPh sb="0" eb="3">
      <t>アイチケン</t>
    </rPh>
    <phoneticPr fontId="2"/>
  </si>
  <si>
    <t>愛知県岡崎市井内町六反2番地</t>
    <rPh sb="0" eb="3">
      <t>アイチケン</t>
    </rPh>
    <phoneticPr fontId="3"/>
  </si>
  <si>
    <t>愛知県岡崎市明大寺町字栗林48-1</t>
    <rPh sb="0" eb="3">
      <t>アイチケン</t>
    </rPh>
    <phoneticPr fontId="3"/>
  </si>
  <si>
    <t>愛知県西尾市下永良町西後落２０</t>
    <rPh sb="0" eb="3">
      <t>アイチケン</t>
    </rPh>
    <phoneticPr fontId="3"/>
  </si>
  <si>
    <t>愛知県新城市長篠仲野１</t>
    <rPh sb="0" eb="3">
      <t>アイチケン</t>
    </rPh>
    <phoneticPr fontId="3"/>
  </si>
  <si>
    <t>愛知県蒲郡市大塚町南向山5-3</t>
    <rPh sb="0" eb="3">
      <t>アイチケン</t>
    </rPh>
    <phoneticPr fontId="3"/>
  </si>
  <si>
    <t>愛知県豊橋市南牛川2丁目１－１１</t>
    <rPh sb="0" eb="3">
      <t>アイチケン</t>
    </rPh>
    <phoneticPr fontId="3"/>
  </si>
  <si>
    <t>※振込受領証（コピー可）を申込書の裏面中央にのり付けしてください。</t>
  </si>
  <si>
    <t>申込書が複数ある場合は，いずれか一枚に添付して下さい。</t>
  </si>
  <si>
    <t>※今大会はプログラムの配付を行いません。</t>
  </si>
  <si>
    <t>※今大会はプログラムの配付を行いません。</t>
    <rPh sb="1" eb="4">
      <t>コンタイカイ</t>
    </rPh>
    <rPh sb="11" eb="13">
      <t>ハイフ</t>
    </rPh>
    <rPh sb="14" eb="15">
      <t>オコナ</t>
    </rPh>
    <phoneticPr fontId="7"/>
  </si>
  <si>
    <t>学校名</t>
    <rPh sb="0" eb="2">
      <t>ガッコウ</t>
    </rPh>
    <rPh sb="2" eb="3">
      <t>メイ</t>
    </rPh>
    <phoneticPr fontId="6"/>
  </si>
  <si>
    <r>
      <t>男子複</t>
    </r>
    <r>
      <rPr>
        <sz val="11"/>
        <color rgb="FFFF0000"/>
        <rFont val="ＭＳ Ｐゴシック"/>
        <family val="3"/>
        <charset val="128"/>
        <scheme val="minor"/>
      </rPr>
      <t>推１</t>
    </r>
    <rPh sb="0" eb="2">
      <t>ダンシ</t>
    </rPh>
    <rPh sb="2" eb="3">
      <t>フク</t>
    </rPh>
    <rPh sb="3" eb="4">
      <t>スイ</t>
    </rPh>
    <phoneticPr fontId="7"/>
  </si>
  <si>
    <r>
      <t>女子複</t>
    </r>
    <r>
      <rPr>
        <sz val="11"/>
        <color rgb="FFFF0000"/>
        <rFont val="ＭＳ Ｐゴシック"/>
        <family val="3"/>
        <charset val="128"/>
        <scheme val="minor"/>
      </rPr>
      <t>推１</t>
    </r>
    <rPh sb="0" eb="2">
      <t>ジョシ</t>
    </rPh>
    <rPh sb="2" eb="3">
      <t>フク</t>
    </rPh>
    <phoneticPr fontId="7"/>
  </si>
  <si>
    <t>男子複推１</t>
    <rPh sb="0" eb="2">
      <t>ダンシ</t>
    </rPh>
    <rPh sb="2" eb="3">
      <t>フク</t>
    </rPh>
    <rPh sb="3" eb="4">
      <t>スイ</t>
    </rPh>
    <phoneticPr fontId="7"/>
  </si>
  <si>
    <t>女子複推１</t>
    <rPh sb="0" eb="2">
      <t>ジョシ</t>
    </rPh>
    <rPh sb="2" eb="3">
      <t>フク</t>
    </rPh>
    <rPh sb="3" eb="4">
      <t>スイ</t>
    </rPh>
    <phoneticPr fontId="7"/>
  </si>
  <si>
    <t>参加費合計</t>
    <rPh sb="0" eb="3">
      <t>サンカヒ</t>
    </rPh>
    <rPh sb="3" eb="5">
      <t>ゴウケイ</t>
    </rPh>
    <phoneticPr fontId="12"/>
  </si>
  <si>
    <t>ﾁｰﾑ参加費合計</t>
    <rPh sb="3" eb="6">
      <t>サンカヒ</t>
    </rPh>
    <rPh sb="6" eb="8">
      <t>ゴウケイ</t>
    </rPh>
    <phoneticPr fontId="12"/>
  </si>
  <si>
    <t>愛知県知多郡阿久比町卯坂半田ヶ峯1</t>
    <rPh sb="10" eb="11">
      <t>ボウ</t>
    </rPh>
    <rPh sb="11" eb="12">
      <t>サカ</t>
    </rPh>
    <phoneticPr fontId="3"/>
  </si>
  <si>
    <t>会員番号</t>
    <rPh sb="0" eb="4">
      <t>カイインバンゴウ</t>
    </rPh>
    <phoneticPr fontId="7"/>
  </si>
  <si>
    <t>会員番号</t>
    <rPh sb="0" eb="4">
      <t>カイインバンゴウ</t>
    </rPh>
    <phoneticPr fontId="12"/>
  </si>
  <si>
    <t>※大会参加には保護者の同意を得ていることが前提です。保護者の同意を必ず得てください。保護者の同意が得られない選手を参加させることがないようにしてください。</t>
    <rPh sb="1" eb="5">
      <t>タイカイサンカ</t>
    </rPh>
    <rPh sb="7" eb="10">
      <t>ホゴシャ</t>
    </rPh>
    <rPh sb="11" eb="13">
      <t>ドウイ</t>
    </rPh>
    <rPh sb="14" eb="15">
      <t>エ</t>
    </rPh>
    <rPh sb="21" eb="23">
      <t>ゼンテイ</t>
    </rPh>
    <rPh sb="26" eb="29">
      <t>ホゴシャ</t>
    </rPh>
    <rPh sb="30" eb="32">
      <t>ドウイ</t>
    </rPh>
    <rPh sb="33" eb="34">
      <t>カナラ</t>
    </rPh>
    <rPh sb="35" eb="36">
      <t>エ</t>
    </rPh>
    <rPh sb="42" eb="45">
      <t>ホゴシャ</t>
    </rPh>
    <rPh sb="46" eb="48">
      <t>ドウイ</t>
    </rPh>
    <rPh sb="49" eb="50">
      <t>エ</t>
    </rPh>
    <rPh sb="54" eb="56">
      <t>センシュ</t>
    </rPh>
    <rPh sb="57" eb="59">
      <t>サンカ</t>
    </rPh>
    <phoneticPr fontId="12"/>
  </si>
  <si>
    <t>会員番号</t>
    <rPh sb="0" eb="4">
      <t>カイインバンゴウ</t>
    </rPh>
    <phoneticPr fontId="18"/>
  </si>
  <si>
    <t>会員番号</t>
    <rPh sb="0" eb="4">
      <t>カイインバンゴウ</t>
    </rPh>
    <phoneticPr fontId="7"/>
  </si>
  <si>
    <t>会員番号</t>
    <rPh sb="0" eb="4">
      <t>カイインバンゴウ</t>
    </rPh>
    <phoneticPr fontId="7"/>
  </si>
  <si>
    <t>男子用</t>
  </si>
  <si>
    <t>大会への参加を申し込みます。</t>
    <phoneticPr fontId="18"/>
  </si>
  <si>
    <t>上記生徒について保護者、所属学校長の許可を得られましたので、</t>
    <rPh sb="0" eb="2">
      <t>ジョウキ</t>
    </rPh>
    <rPh sb="2" eb="4">
      <t>セイト</t>
    </rPh>
    <rPh sb="8" eb="11">
      <t>ホゴシャ</t>
    </rPh>
    <rPh sb="12" eb="14">
      <t>ショゾク</t>
    </rPh>
    <rPh sb="14" eb="17">
      <t>ガッコウチョウ</t>
    </rPh>
    <rPh sb="18" eb="20">
      <t>キョカ</t>
    </rPh>
    <rPh sb="21" eb="22">
      <t>エ</t>
    </rPh>
    <phoneticPr fontId="18"/>
  </si>
  <si>
    <t>女子用</t>
    <phoneticPr fontId="7"/>
  </si>
  <si>
    <t>男子単１</t>
    <rPh sb="0" eb="2">
      <t>ダンシ</t>
    </rPh>
    <rPh sb="2" eb="3">
      <t>タン</t>
    </rPh>
    <phoneticPr fontId="12"/>
  </si>
  <si>
    <t>女子単１</t>
    <rPh sb="0" eb="2">
      <t>ジョシ</t>
    </rPh>
    <phoneticPr fontId="12"/>
  </si>
  <si>
    <t>男子単２</t>
    <rPh sb="0" eb="2">
      <t>ダンシ</t>
    </rPh>
    <phoneticPr fontId="12"/>
  </si>
  <si>
    <t>女子単２</t>
    <rPh sb="0" eb="2">
      <t>ジョシ</t>
    </rPh>
    <phoneticPr fontId="12"/>
  </si>
  <si>
    <t>男子単３</t>
    <rPh sb="0" eb="2">
      <t>ダンシ</t>
    </rPh>
    <phoneticPr fontId="12"/>
  </si>
  <si>
    <t>女子単３</t>
    <rPh sb="0" eb="2">
      <t>ジョシ</t>
    </rPh>
    <phoneticPr fontId="12"/>
  </si>
  <si>
    <t>男子単４</t>
    <rPh sb="0" eb="2">
      <t>ダンシ</t>
    </rPh>
    <phoneticPr fontId="12"/>
  </si>
  <si>
    <t>女子単４</t>
    <rPh sb="0" eb="2">
      <t>ジョシ</t>
    </rPh>
    <phoneticPr fontId="12"/>
  </si>
  <si>
    <t>男子複１</t>
    <rPh sb="0" eb="2">
      <t>ダンシ</t>
    </rPh>
    <phoneticPr fontId="12"/>
  </si>
  <si>
    <t>女子複１</t>
    <rPh sb="0" eb="2">
      <t>ジョシ</t>
    </rPh>
    <phoneticPr fontId="12"/>
  </si>
  <si>
    <t>上記生徒について保護者の許可を得られましたので、大会への参加を申し込みます。</t>
    <phoneticPr fontId="12"/>
  </si>
  <si>
    <r>
      <t>男子複</t>
    </r>
    <r>
      <rPr>
        <sz val="11"/>
        <color rgb="FFFF0000"/>
        <rFont val="ＭＳ Ｐゴシック"/>
        <family val="3"/>
        <charset val="128"/>
        <scheme val="minor"/>
      </rPr>
      <t>推２</t>
    </r>
    <r>
      <rPr>
        <sz val="11"/>
        <color theme="1"/>
        <rFont val="ＭＳ Ｐゴシック"/>
        <family val="2"/>
        <charset val="128"/>
        <scheme val="minor"/>
      </rPr>
      <t/>
    </r>
    <rPh sb="0" eb="2">
      <t>ダンシ</t>
    </rPh>
    <rPh sb="2" eb="3">
      <t>フク</t>
    </rPh>
    <rPh sb="3" eb="4">
      <t>スイ</t>
    </rPh>
    <phoneticPr fontId="7"/>
  </si>
  <si>
    <r>
      <t>女子複</t>
    </r>
    <r>
      <rPr>
        <sz val="11"/>
        <color rgb="FFFF0000"/>
        <rFont val="ＭＳ Ｐゴシック"/>
        <family val="3"/>
        <charset val="128"/>
        <scheme val="minor"/>
      </rPr>
      <t>推２</t>
    </r>
    <r>
      <rPr>
        <sz val="11"/>
        <color theme="1"/>
        <rFont val="ＭＳ Ｐゴシック"/>
        <family val="2"/>
        <charset val="128"/>
        <scheme val="minor"/>
      </rPr>
      <t/>
    </r>
    <rPh sb="0" eb="2">
      <t>ジョシ</t>
    </rPh>
    <rPh sb="2" eb="3">
      <t>フク</t>
    </rPh>
    <phoneticPr fontId="7"/>
  </si>
  <si>
    <r>
      <t>女子単</t>
    </r>
    <r>
      <rPr>
        <sz val="11"/>
        <color rgb="FFFF0000"/>
        <rFont val="ＭＳ Ｐゴシック"/>
        <family val="3"/>
        <charset val="128"/>
        <scheme val="minor"/>
      </rPr>
      <t>推</t>
    </r>
    <r>
      <rPr>
        <sz val="11"/>
        <color theme="1"/>
        <rFont val="ＭＳ Ｐゴシック"/>
        <family val="3"/>
        <charset val="128"/>
        <scheme val="minor"/>
      </rPr>
      <t>１</t>
    </r>
    <rPh sb="2" eb="3">
      <t>タン</t>
    </rPh>
    <rPh sb="3" eb="4">
      <t>スイ</t>
    </rPh>
    <phoneticPr fontId="7"/>
  </si>
  <si>
    <r>
      <t>女子単</t>
    </r>
    <r>
      <rPr>
        <sz val="11"/>
        <color rgb="FFFF0000"/>
        <rFont val="ＭＳ Ｐゴシック"/>
        <family val="3"/>
        <charset val="128"/>
        <scheme val="minor"/>
      </rPr>
      <t>推</t>
    </r>
    <r>
      <rPr>
        <sz val="11"/>
        <color theme="1"/>
        <rFont val="ＭＳ Ｐゴシック"/>
        <family val="3"/>
        <charset val="128"/>
        <scheme val="minor"/>
      </rPr>
      <t>２</t>
    </r>
    <rPh sb="2" eb="3">
      <t>タン</t>
    </rPh>
    <rPh sb="3" eb="4">
      <t>スイ</t>
    </rPh>
    <phoneticPr fontId="7"/>
  </si>
  <si>
    <r>
      <t>男子複</t>
    </r>
    <r>
      <rPr>
        <sz val="11"/>
        <color rgb="FFFF0000"/>
        <rFont val="ＭＳ Ｐゴシック"/>
        <family val="3"/>
        <charset val="128"/>
        <scheme val="minor"/>
      </rPr>
      <t>推</t>
    </r>
    <r>
      <rPr>
        <sz val="11"/>
        <color theme="1"/>
        <rFont val="ＭＳ Ｐゴシック"/>
        <family val="3"/>
        <charset val="128"/>
        <scheme val="minor"/>
      </rPr>
      <t>１</t>
    </r>
    <rPh sb="0" eb="2">
      <t>ダンシ</t>
    </rPh>
    <rPh sb="2" eb="3">
      <t>フク</t>
    </rPh>
    <rPh sb="3" eb="4">
      <t>スイ</t>
    </rPh>
    <phoneticPr fontId="7"/>
  </si>
  <si>
    <r>
      <t>女子複</t>
    </r>
    <r>
      <rPr>
        <sz val="11"/>
        <color rgb="FFFF0000"/>
        <rFont val="ＭＳ Ｐゴシック"/>
        <family val="3"/>
        <charset val="128"/>
        <scheme val="minor"/>
      </rPr>
      <t>推</t>
    </r>
    <r>
      <rPr>
        <sz val="11"/>
        <color theme="1"/>
        <rFont val="ＭＳ Ｐゴシック"/>
        <family val="3"/>
        <charset val="128"/>
        <scheme val="minor"/>
      </rPr>
      <t>１</t>
    </r>
    <rPh sb="2" eb="3">
      <t>フク</t>
    </rPh>
    <rPh sb="3" eb="4">
      <t>スイ</t>
    </rPh>
    <phoneticPr fontId="7"/>
  </si>
  <si>
    <r>
      <t>男子複</t>
    </r>
    <r>
      <rPr>
        <sz val="11"/>
        <color rgb="FFFF0000"/>
        <rFont val="ＭＳ Ｐゴシック"/>
        <family val="3"/>
        <charset val="128"/>
        <scheme val="minor"/>
      </rPr>
      <t>推</t>
    </r>
    <r>
      <rPr>
        <sz val="11"/>
        <color theme="1"/>
        <rFont val="ＭＳ Ｐゴシック"/>
        <family val="3"/>
        <charset val="128"/>
        <scheme val="minor"/>
      </rPr>
      <t>１</t>
    </r>
    <rPh sb="2" eb="3">
      <t>フク</t>
    </rPh>
    <rPh sb="3" eb="4">
      <t>スイ</t>
    </rPh>
    <phoneticPr fontId="7"/>
  </si>
  <si>
    <t>推１</t>
    <rPh sb="0" eb="1">
      <t>スイ</t>
    </rPh>
    <phoneticPr fontId="18"/>
  </si>
  <si>
    <t>推1</t>
    <rPh sb="0" eb="1">
      <t>スイ</t>
    </rPh>
    <phoneticPr fontId="7"/>
  </si>
  <si>
    <t>推2</t>
    <rPh sb="0" eb="1">
      <t>スイ</t>
    </rPh>
    <phoneticPr fontId="7"/>
  </si>
  <si>
    <t>男子複推２</t>
    <rPh sb="0" eb="2">
      <t>ダンシ</t>
    </rPh>
    <rPh sb="2" eb="3">
      <t>フク</t>
    </rPh>
    <rPh sb="3" eb="4">
      <t>スイ</t>
    </rPh>
    <phoneticPr fontId="7"/>
  </si>
  <si>
    <t>女子複推２</t>
    <rPh sb="0" eb="2">
      <t>ジョシ</t>
    </rPh>
    <rPh sb="2" eb="3">
      <t>フク</t>
    </rPh>
    <rPh sb="3" eb="4">
      <t>スイ</t>
    </rPh>
    <phoneticPr fontId="7"/>
  </si>
  <si>
    <r>
      <t>単</t>
    </r>
    <r>
      <rPr>
        <sz val="11"/>
        <color rgb="FFFF0000"/>
        <rFont val="ＭＳ Ｐゴシック"/>
        <family val="3"/>
        <charset val="128"/>
      </rPr>
      <t>推</t>
    </r>
    <r>
      <rPr>
        <sz val="11"/>
        <color indexed="8"/>
        <rFont val="ＭＳ Ｐゴシック"/>
        <family val="3"/>
        <charset val="128"/>
      </rPr>
      <t>1</t>
    </r>
    <rPh sb="0" eb="1">
      <t>タン</t>
    </rPh>
    <rPh sb="1" eb="2">
      <t>スイ</t>
    </rPh>
    <phoneticPr fontId="12"/>
  </si>
  <si>
    <r>
      <t>単</t>
    </r>
    <r>
      <rPr>
        <sz val="11"/>
        <color rgb="FFFF0000"/>
        <rFont val="ＭＳ Ｐゴシック"/>
        <family val="3"/>
        <charset val="128"/>
      </rPr>
      <t>推</t>
    </r>
    <r>
      <rPr>
        <sz val="11"/>
        <color indexed="8"/>
        <rFont val="ＭＳ Ｐゴシック"/>
        <family val="3"/>
        <charset val="128"/>
      </rPr>
      <t>2</t>
    </r>
    <rPh sb="0" eb="1">
      <t>タン</t>
    </rPh>
    <rPh sb="1" eb="2">
      <t>スイ</t>
    </rPh>
    <phoneticPr fontId="12"/>
  </si>
  <si>
    <r>
      <t>単</t>
    </r>
    <r>
      <rPr>
        <sz val="11"/>
        <color rgb="FFFF0000"/>
        <rFont val="ＭＳ Ｐゴシック"/>
        <family val="3"/>
        <charset val="128"/>
      </rPr>
      <t>推</t>
    </r>
    <r>
      <rPr>
        <sz val="11"/>
        <color indexed="8"/>
        <rFont val="ＭＳ Ｐゴシック"/>
        <family val="3"/>
        <charset val="128"/>
      </rPr>
      <t>3</t>
    </r>
    <rPh sb="0" eb="1">
      <t>タン</t>
    </rPh>
    <rPh sb="1" eb="2">
      <t>スイ</t>
    </rPh>
    <phoneticPr fontId="12"/>
  </si>
  <si>
    <r>
      <t>単</t>
    </r>
    <r>
      <rPr>
        <sz val="11"/>
        <color rgb="FFFF0000"/>
        <rFont val="ＭＳ Ｐゴシック"/>
        <family val="3"/>
        <charset val="128"/>
      </rPr>
      <t>推</t>
    </r>
    <r>
      <rPr>
        <sz val="11"/>
        <color indexed="8"/>
        <rFont val="ＭＳ Ｐゴシック"/>
        <family val="3"/>
        <charset val="128"/>
      </rPr>
      <t>4</t>
    </r>
    <rPh sb="0" eb="1">
      <t>タン</t>
    </rPh>
    <rPh sb="1" eb="2">
      <t>スイ</t>
    </rPh>
    <phoneticPr fontId="12"/>
  </si>
  <si>
    <r>
      <t>男子複</t>
    </r>
    <r>
      <rPr>
        <sz val="11"/>
        <color rgb="FFFF0000"/>
        <rFont val="ＭＳ Ｐゴシック"/>
        <family val="3"/>
        <charset val="128"/>
        <scheme val="minor"/>
      </rPr>
      <t>推</t>
    </r>
    <r>
      <rPr>
        <sz val="11"/>
        <color theme="1"/>
        <rFont val="ＭＳ Ｐゴシック"/>
        <family val="3"/>
        <charset val="128"/>
        <scheme val="minor"/>
      </rPr>
      <t>１</t>
    </r>
    <rPh sb="0" eb="2">
      <t>ダンシ</t>
    </rPh>
    <rPh sb="3" eb="4">
      <t>スイ</t>
    </rPh>
    <phoneticPr fontId="12"/>
  </si>
  <si>
    <r>
      <t>男子複</t>
    </r>
    <r>
      <rPr>
        <sz val="11"/>
        <color rgb="FFFF0000"/>
        <rFont val="ＭＳ Ｐゴシック"/>
        <family val="3"/>
        <charset val="128"/>
        <scheme val="minor"/>
      </rPr>
      <t>推</t>
    </r>
    <r>
      <rPr>
        <sz val="11"/>
        <color theme="1"/>
        <rFont val="ＭＳ Ｐゴシック"/>
        <family val="3"/>
        <charset val="128"/>
        <scheme val="minor"/>
      </rPr>
      <t>２</t>
    </r>
    <rPh sb="0" eb="2">
      <t>ダンシ</t>
    </rPh>
    <rPh sb="3" eb="4">
      <t>スイ</t>
    </rPh>
    <phoneticPr fontId="12"/>
  </si>
  <si>
    <r>
      <t>女子複</t>
    </r>
    <r>
      <rPr>
        <sz val="11"/>
        <color rgb="FFFF0000"/>
        <rFont val="ＭＳ Ｐゴシック"/>
        <family val="3"/>
        <charset val="128"/>
        <scheme val="minor"/>
      </rPr>
      <t>推</t>
    </r>
    <r>
      <rPr>
        <sz val="11"/>
        <color theme="1"/>
        <rFont val="ＭＳ Ｐゴシック"/>
        <family val="3"/>
        <charset val="128"/>
        <scheme val="minor"/>
      </rPr>
      <t>１</t>
    </r>
    <rPh sb="0" eb="2">
      <t>ジョシ</t>
    </rPh>
    <rPh sb="3" eb="4">
      <t>スイ</t>
    </rPh>
    <phoneticPr fontId="12"/>
  </si>
  <si>
    <r>
      <t>女子複</t>
    </r>
    <r>
      <rPr>
        <sz val="11"/>
        <color rgb="FFFF0000"/>
        <rFont val="ＭＳ Ｐゴシック"/>
        <family val="3"/>
        <charset val="128"/>
        <scheme val="minor"/>
      </rPr>
      <t>推</t>
    </r>
    <r>
      <rPr>
        <sz val="11"/>
        <color theme="1"/>
        <rFont val="ＭＳ Ｐゴシック"/>
        <family val="3"/>
        <charset val="128"/>
        <scheme val="minor"/>
      </rPr>
      <t>２</t>
    </r>
    <rPh sb="0" eb="2">
      <t>ジョシ</t>
    </rPh>
    <rPh sb="3" eb="4">
      <t>スイ</t>
    </rPh>
    <phoneticPr fontId="12"/>
  </si>
  <si>
    <t>男子複１</t>
    <phoneticPr fontId="18"/>
  </si>
  <si>
    <t>男子複３</t>
  </si>
  <si>
    <t>男子複２</t>
  </si>
  <si>
    <t>男子複4</t>
    <rPh sb="2" eb="3">
      <t>フク</t>
    </rPh>
    <phoneticPr fontId="7"/>
  </si>
  <si>
    <t>男子複5</t>
    <rPh sb="2" eb="3">
      <t>フク</t>
    </rPh>
    <phoneticPr fontId="7"/>
  </si>
  <si>
    <t>男子複6</t>
    <rPh sb="2" eb="3">
      <t>フク</t>
    </rPh>
    <phoneticPr fontId="7"/>
  </si>
  <si>
    <t>男子複7</t>
    <rPh sb="2" eb="3">
      <t>フク</t>
    </rPh>
    <phoneticPr fontId="7"/>
  </si>
  <si>
    <t>女子複1</t>
    <rPh sb="2" eb="3">
      <t>フク</t>
    </rPh>
    <phoneticPr fontId="7"/>
  </si>
  <si>
    <t>女子複2</t>
    <rPh sb="2" eb="3">
      <t>フク</t>
    </rPh>
    <phoneticPr fontId="7"/>
  </si>
  <si>
    <t>女子複3</t>
    <rPh sb="2" eb="3">
      <t>フク</t>
    </rPh>
    <phoneticPr fontId="7"/>
  </si>
  <si>
    <t>女子複4</t>
    <rPh sb="2" eb="3">
      <t>フク</t>
    </rPh>
    <phoneticPr fontId="7"/>
  </si>
  <si>
    <t>女子複5</t>
    <rPh sb="2" eb="3">
      <t>フク</t>
    </rPh>
    <phoneticPr fontId="7"/>
  </si>
  <si>
    <t>女子複6</t>
    <rPh sb="2" eb="3">
      <t>フク</t>
    </rPh>
    <phoneticPr fontId="7"/>
  </si>
  <si>
    <t>女子複7</t>
    <rPh sb="2" eb="3">
      <t>フク</t>
    </rPh>
    <phoneticPr fontId="7"/>
  </si>
  <si>
    <t>学校名</t>
    <rPh sb="0" eb="3">
      <t>ガッコウメイ</t>
    </rPh>
    <phoneticPr fontId="12"/>
  </si>
  <si>
    <t>←学校長の名前を入力してください。</t>
    <rPh sb="1" eb="4">
      <t>ガッコウチョウ</t>
    </rPh>
    <rPh sb="5" eb="7">
      <t>ナマエ</t>
    </rPh>
    <rPh sb="8" eb="10">
      <t>ニュウリョク</t>
    </rPh>
    <phoneticPr fontId="12"/>
  </si>
  <si>
    <t>←代表者の名前を入力してください。</t>
    <rPh sb="1" eb="4">
      <t>ダイヒョウシャ</t>
    </rPh>
    <rPh sb="5" eb="7">
      <t>ナマエ</t>
    </rPh>
    <rPh sb="8" eb="10">
      <t>ニュウリョク</t>
    </rPh>
    <phoneticPr fontId="7"/>
  </si>
  <si>
    <t>知多　太郎</t>
    <rPh sb="0" eb="2">
      <t>チタ</t>
    </rPh>
    <rPh sb="3" eb="5">
      <t>タロウ</t>
    </rPh>
    <phoneticPr fontId="7"/>
  </si>
  <si>
    <t>知多　一郎</t>
    <rPh sb="0" eb="2">
      <t>チタ</t>
    </rPh>
    <rPh sb="3" eb="5">
      <t>イチロウ</t>
    </rPh>
    <phoneticPr fontId="7"/>
  </si>
  <si>
    <t>知多　花子</t>
    <rPh sb="0" eb="2">
      <t>チタ</t>
    </rPh>
    <rPh sb="3" eb="5">
      <t>ハナコ</t>
    </rPh>
    <phoneticPr fontId="7"/>
  </si>
  <si>
    <t>090-○○○○-○○○○</t>
    <phoneticPr fontId="18"/>
  </si>
  <si>
    <t>知多　太郎</t>
    <rPh sb="0" eb="2">
      <t>チタ</t>
    </rPh>
    <rPh sb="3" eb="5">
      <t>タロウ</t>
    </rPh>
    <phoneticPr fontId="18"/>
  </si>
  <si>
    <t>知多　一郎</t>
    <rPh sb="0" eb="2">
      <t>チタ</t>
    </rPh>
    <rPh sb="3" eb="5">
      <t>イチロウ</t>
    </rPh>
    <phoneticPr fontId="18"/>
  </si>
  <si>
    <t>知多　花子</t>
    <rPh sb="0" eb="2">
      <t>チタ</t>
    </rPh>
    <rPh sb="3" eb="5">
      <t>ハナコ</t>
    </rPh>
    <phoneticPr fontId="18"/>
  </si>
  <si>
    <t>女子複３</t>
    <rPh sb="0" eb="2">
      <t>ジョシ</t>
    </rPh>
    <rPh sb="2" eb="3">
      <t>フク</t>
    </rPh>
    <phoneticPr fontId="7"/>
  </si>
  <si>
    <t>女子複４</t>
    <rPh sb="0" eb="2">
      <t>ジョシ</t>
    </rPh>
    <rPh sb="2" eb="3">
      <t>フク</t>
    </rPh>
    <phoneticPr fontId="7"/>
  </si>
  <si>
    <t>男子複２</t>
    <phoneticPr fontId="12"/>
  </si>
  <si>
    <t>男子複３</t>
    <phoneticPr fontId="12"/>
  </si>
  <si>
    <t>男子複４</t>
    <phoneticPr fontId="12"/>
  </si>
  <si>
    <t>女子複２</t>
    <phoneticPr fontId="12"/>
  </si>
  <si>
    <t>女子複３</t>
    <phoneticPr fontId="12"/>
  </si>
  <si>
    <t>女子複４</t>
    <rPh sb="0" eb="2">
      <t>ジョシ</t>
    </rPh>
    <phoneticPr fontId="12"/>
  </si>
  <si>
    <t>※２名以上の参加者がいる団体の引率責任者は２名まで、１名参加の引率責任者は１名です。</t>
    <rPh sb="2" eb="3">
      <t>メイ</t>
    </rPh>
    <rPh sb="3" eb="5">
      <t>イジョウ</t>
    </rPh>
    <rPh sb="6" eb="9">
      <t>サンカシャ</t>
    </rPh>
    <rPh sb="12" eb="14">
      <t>ダンタイ</t>
    </rPh>
    <rPh sb="15" eb="17">
      <t>インソツ</t>
    </rPh>
    <rPh sb="17" eb="20">
      <t>セキニンシャ</t>
    </rPh>
    <rPh sb="22" eb="23">
      <t>メイ</t>
    </rPh>
    <rPh sb="27" eb="28">
      <t>メイ</t>
    </rPh>
    <rPh sb="28" eb="30">
      <t>サンカ</t>
    </rPh>
    <rPh sb="31" eb="36">
      <t>インソツセキニンシャ</t>
    </rPh>
    <rPh sb="38" eb="39">
      <t>メイ</t>
    </rPh>
    <phoneticPr fontId="7"/>
  </si>
  <si>
    <t>100354＊</t>
    <phoneticPr fontId="7"/>
  </si>
  <si>
    <t>100355＊</t>
    <phoneticPr fontId="7"/>
  </si>
  <si>
    <t>100356＊</t>
    <phoneticPr fontId="7"/>
  </si>
  <si>
    <t>100357＊</t>
    <phoneticPr fontId="7"/>
  </si>
  <si>
    <t>100358＊</t>
    <phoneticPr fontId="7"/>
  </si>
  <si>
    <t>100359＊</t>
    <phoneticPr fontId="7"/>
  </si>
  <si>
    <t>100360＊</t>
    <phoneticPr fontId="7"/>
  </si>
  <si>
    <t>会員番号</t>
    <rPh sb="0" eb="2">
      <t>カイイン</t>
    </rPh>
    <rPh sb="2" eb="4">
      <t>バンゴウ</t>
    </rPh>
    <phoneticPr fontId="18"/>
  </si>
  <si>
    <t>100361＊</t>
    <phoneticPr fontId="18"/>
  </si>
  <si>
    <t>100362＊</t>
  </si>
  <si>
    <t>100363＊</t>
  </si>
  <si>
    <t>100364＊</t>
  </si>
  <si>
    <t>100365＊</t>
  </si>
  <si>
    <t>100366＊</t>
  </si>
  <si>
    <t>100367＊</t>
  </si>
  <si>
    <t>※２名以上の参加者がいる団体の引率責任者は２名まで、１名参加の引率責任者は１名です。</t>
  </si>
  <si>
    <t>西尾市立鶴城中学校</t>
    <phoneticPr fontId="3"/>
  </si>
  <si>
    <t>445-0805</t>
  </si>
  <si>
    <t>愛知県西尾市鶴城町上道天1番地２</t>
    <rPh sb="0" eb="3">
      <t>アイチケン</t>
    </rPh>
    <phoneticPr fontId="3"/>
  </si>
  <si>
    <t>高　豊</t>
    <rPh sb="0" eb="1">
      <t>コウ</t>
    </rPh>
    <rPh sb="2" eb="3">
      <t>ユタカ</t>
    </rPh>
    <phoneticPr fontId="3"/>
  </si>
  <si>
    <t>鳳　来</t>
    <rPh sb="0" eb="1">
      <t>オオトリ</t>
    </rPh>
    <rPh sb="2" eb="3">
      <t>ライ</t>
    </rPh>
    <phoneticPr fontId="3"/>
  </si>
  <si>
    <t>鶴　城</t>
    <rPh sb="0" eb="1">
      <t>ツル</t>
    </rPh>
    <rPh sb="2" eb="3">
      <t>シロ</t>
    </rPh>
    <phoneticPr fontId="3"/>
  </si>
  <si>
    <t>クラブチーム名略称</t>
    <rPh sb="6" eb="7">
      <t>メイ</t>
    </rPh>
    <rPh sb="7" eb="9">
      <t>リャクショウ</t>
    </rPh>
    <phoneticPr fontId="18"/>
  </si>
  <si>
    <t>知多半島ジュニアバドミントンクラブ</t>
    <rPh sb="0" eb="2">
      <t>チタ</t>
    </rPh>
    <rPh sb="2" eb="4">
      <t>ハントウ</t>
    </rPh>
    <phoneticPr fontId="18"/>
  </si>
  <si>
    <t>知多半島Jr.</t>
    <rPh sb="0" eb="4">
      <t>チタハントウ</t>
    </rPh>
    <phoneticPr fontId="18"/>
  </si>
  <si>
    <t>第４７回愛知県中学生新人バドミントン大会申込書</t>
    <rPh sb="0" eb="1">
      <t>ダイ</t>
    </rPh>
    <rPh sb="3" eb="4">
      <t>カイ</t>
    </rPh>
    <rPh sb="4" eb="6">
      <t>アイチ</t>
    </rPh>
    <rPh sb="6" eb="7">
      <t>ケン</t>
    </rPh>
    <rPh sb="7" eb="10">
      <t>チュウガクセイ</t>
    </rPh>
    <rPh sb="10" eb="12">
      <t>シンジン</t>
    </rPh>
    <rPh sb="18" eb="20">
      <t>タイカイ</t>
    </rPh>
    <rPh sb="20" eb="22">
      <t>モウシコ</t>
    </rPh>
    <rPh sb="22" eb="23">
      <t>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</si>
</sst>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000\-0000"/>
  </numFmts>
  <fonts count="41"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1"/>
      <color indexed="10"/>
      <name val="ＭＳ Ｐゴシック"/>
      <family val="3"/>
      <charset val="128"/>
    </font>
    <font>
      <b/>
      <sz val="11"/>
      <color indexed="8"/>
      <name val="ＭＳ Ｐゴシック"/>
      <family val="3"/>
      <charset val="128"/>
    </font>
    <font>
      <b/>
      <sz val="16"/>
      <color indexed="8"/>
      <name val="ＭＳ Ｐゴシック"/>
      <family val="3"/>
      <charset val="128"/>
    </font>
    <font>
      <sz val="14"/>
      <color indexed="10"/>
      <name val="ＤＨＰ特太ゴシック体"/>
      <family val="3"/>
      <charset val="128"/>
    </font>
    <font>
      <sz val="6"/>
      <name val="ＭＳ Ｐゴシック"/>
      <family val="3"/>
      <charset val="128"/>
    </font>
    <font>
      <b/>
      <sz val="11"/>
      <color indexed="10"/>
      <name val="ＭＳ Ｐゴシック"/>
      <family val="3"/>
      <charset val="128"/>
    </font>
    <font>
      <sz val="16"/>
      <color indexed="8"/>
      <name val="ＭＳ Ｐゴシック"/>
      <family val="3"/>
      <charset val="128"/>
    </font>
    <font>
      <u val="double"/>
      <sz val="14"/>
      <color indexed="10"/>
      <name val="ＤＨＰ特太ゴシック体"/>
      <family val="3"/>
      <charset val="128"/>
    </font>
    <font>
      <sz val="14"/>
      <color indexed="10"/>
      <name val="ＤＨＰ特太ゴシック体"/>
      <family val="3"/>
      <charset val="128"/>
    </font>
    <font>
      <sz val="14"/>
      <color indexed="8"/>
      <name val="ＭＳ Ｐゴシック"/>
      <family val="3"/>
      <charset val="128"/>
    </font>
    <font>
      <sz val="6"/>
      <name val="ＭＳ Ｐゴシック"/>
      <family val="3"/>
      <charset val="128"/>
    </font>
    <font>
      <b/>
      <sz val="12"/>
      <color indexed="10"/>
      <name val="ＭＳ Ｐゴシック"/>
      <family val="3"/>
      <charset val="128"/>
    </font>
    <font>
      <sz val="14"/>
      <color indexed="10"/>
      <name val="ＤＨＰ特太ゴシック体"/>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inor"/>
    </font>
    <font>
      <sz val="16"/>
      <color rgb="FFFF0000"/>
      <name val="ＭＳ Ｐゴシック"/>
      <family val="3"/>
      <charset val="128"/>
      <scheme val="minor"/>
    </font>
    <font>
      <b/>
      <sz val="16"/>
      <color rgb="FFFF0000"/>
      <name val="ＭＳ Ｐゴシック"/>
      <family val="3"/>
      <charset val="128"/>
      <scheme val="minor"/>
    </font>
    <font>
      <sz val="11"/>
      <name val="ＭＳ Ｐゴシック"/>
      <family val="3"/>
      <charset val="128"/>
      <scheme val="minor"/>
    </font>
    <font>
      <sz val="20"/>
      <color theme="1"/>
      <name val="ＭＳ Ｐゴシック"/>
      <family val="3"/>
      <charset val="128"/>
      <scheme val="minor"/>
    </font>
    <font>
      <sz val="11"/>
      <color indexed="8"/>
      <name val="ＭＳ Ｐゴシック"/>
      <family val="3"/>
      <charset val="128"/>
    </font>
    <font>
      <b/>
      <sz val="11"/>
      <color rgb="FFFF0000"/>
      <name val="ＭＳ Ｐゴシック"/>
      <family val="3"/>
      <charset val="128"/>
    </font>
    <font>
      <sz val="9"/>
      <color theme="1"/>
      <name val="ＭＳ Ｐゴシック"/>
      <family val="3"/>
      <charset val="128"/>
      <scheme val="minor"/>
    </font>
    <font>
      <sz val="11"/>
      <color rgb="FFFF0000"/>
      <name val="ＭＳ Ｐゴシック"/>
      <family val="3"/>
      <charset val="128"/>
    </font>
    <font>
      <b/>
      <sz val="16"/>
      <color indexed="10"/>
      <name val="ＭＳ Ｐゴシック"/>
      <family val="3"/>
      <charset val="128"/>
    </font>
    <font>
      <b/>
      <sz val="18"/>
      <color rgb="FFFF0000"/>
      <name val="ＭＳ Ｐゴシック"/>
      <family val="3"/>
      <charset val="128"/>
      <scheme val="minor"/>
    </font>
    <font>
      <b/>
      <sz val="18"/>
      <color indexed="10"/>
      <name val="ＭＳ Ｐゴシック"/>
      <family val="3"/>
      <charset val="128"/>
    </font>
    <font>
      <b/>
      <sz val="14"/>
      <color indexed="8"/>
      <name val="ＭＳ Ｐゴシック"/>
      <family val="3"/>
      <charset val="128"/>
    </font>
  </fonts>
  <fills count="12">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rgb="FFFFFF00"/>
        <bgColor indexed="64"/>
      </patternFill>
    </fill>
    <fill>
      <patternFill patternType="solid">
        <fgColor rgb="FFFFFF66"/>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39997558519241921"/>
        <bgColor indexed="64"/>
      </patternFill>
    </fill>
  </fills>
  <borders count="187">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ck">
        <color indexed="10"/>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indexed="64"/>
      </top>
      <bottom style="hair">
        <color indexed="64"/>
      </bottom>
      <diagonal/>
    </border>
    <border>
      <left/>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hair">
        <color indexed="64"/>
      </left>
      <right style="hair">
        <color indexed="64"/>
      </right>
      <top style="hair">
        <color indexed="64"/>
      </top>
      <bottom style="hair">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diagonal/>
    </border>
    <border diagonalUp="1">
      <left style="hair">
        <color indexed="64"/>
      </left>
      <right style="hair">
        <color indexed="64"/>
      </right>
      <top style="hair">
        <color indexed="64"/>
      </top>
      <bottom style="medium">
        <color indexed="64"/>
      </bottom>
      <diagonal style="thin">
        <color indexed="64"/>
      </diagonal>
    </border>
    <border>
      <left style="thin">
        <color indexed="64"/>
      </left>
      <right style="hair">
        <color indexed="64"/>
      </right>
      <top style="hair">
        <color indexed="64"/>
      </top>
      <bottom style="medium">
        <color indexed="64"/>
      </bottom>
      <diagonal/>
    </border>
    <border diagonalUp="1">
      <left/>
      <right style="hair">
        <color indexed="64"/>
      </right>
      <top style="hair">
        <color indexed="64"/>
      </top>
      <bottom style="hair">
        <color indexed="64"/>
      </bottom>
      <diagonal style="thin">
        <color indexed="64"/>
      </diagonal>
    </border>
    <border diagonalUp="1">
      <left/>
      <right style="hair">
        <color indexed="64"/>
      </right>
      <top style="hair">
        <color indexed="64"/>
      </top>
      <bottom style="medium">
        <color indexed="64"/>
      </bottom>
      <diagonal style="thin">
        <color indexed="64"/>
      </diagonal>
    </border>
    <border>
      <left/>
      <right/>
      <top style="hair">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right style="hair">
        <color indexed="64"/>
      </right>
      <top/>
      <bottom style="hair">
        <color indexed="64"/>
      </bottom>
      <diagonal style="thin">
        <color indexed="64"/>
      </diagonal>
    </border>
    <border diagonalUp="1">
      <left style="hair">
        <color indexed="64"/>
      </left>
      <right style="hair">
        <color indexed="64"/>
      </right>
      <top/>
      <bottom style="hair">
        <color indexed="64"/>
      </bottom>
      <diagonal style="thin">
        <color indexed="64"/>
      </diagonal>
    </border>
    <border>
      <left style="hair">
        <color indexed="64"/>
      </left>
      <right style="medium">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dashed">
        <color theme="0" tint="-0.34998626667073579"/>
      </right>
      <top style="medium">
        <color indexed="64"/>
      </top>
      <bottom style="dashed">
        <color theme="0" tint="-0.34998626667073579"/>
      </bottom>
      <diagonal/>
    </border>
    <border>
      <left style="dashed">
        <color theme="0" tint="-0.34998626667073579"/>
      </left>
      <right style="dashed">
        <color theme="0" tint="-0.34998626667073579"/>
      </right>
      <top style="medium">
        <color indexed="64"/>
      </top>
      <bottom style="dashed">
        <color theme="0" tint="-0.34998626667073579"/>
      </bottom>
      <diagonal/>
    </border>
    <border>
      <left style="dashed">
        <color theme="0" tint="-0.34998626667073579"/>
      </left>
      <right style="medium">
        <color indexed="64"/>
      </right>
      <top style="medium">
        <color indexed="64"/>
      </top>
      <bottom style="dashed">
        <color theme="0" tint="-0.34998626667073579"/>
      </bottom>
      <diagonal/>
    </border>
    <border>
      <left style="medium">
        <color indexed="64"/>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medium">
        <color indexed="64"/>
      </right>
      <top style="dashed">
        <color theme="0" tint="-0.34998626667073579"/>
      </top>
      <bottom style="dashed">
        <color theme="0" tint="-0.34998626667073579"/>
      </bottom>
      <diagonal/>
    </border>
    <border>
      <left style="medium">
        <color indexed="64"/>
      </left>
      <right style="dashed">
        <color theme="0" tint="-0.34998626667073579"/>
      </right>
      <top style="dashed">
        <color theme="0" tint="-0.34998626667073579"/>
      </top>
      <bottom style="medium">
        <color indexed="64"/>
      </bottom>
      <diagonal/>
    </border>
    <border>
      <left style="dashed">
        <color theme="0" tint="-0.34998626667073579"/>
      </left>
      <right style="dashed">
        <color theme="0" tint="-0.34998626667073579"/>
      </right>
      <top style="dashed">
        <color theme="0" tint="-0.34998626667073579"/>
      </top>
      <bottom style="medium">
        <color indexed="64"/>
      </bottom>
      <diagonal/>
    </border>
    <border>
      <left style="dashed">
        <color theme="0" tint="-0.34998626667073579"/>
      </left>
      <right/>
      <top style="dashed">
        <color theme="0" tint="-0.34998626667073579"/>
      </top>
      <bottom style="medium">
        <color indexed="64"/>
      </bottom>
      <diagonal/>
    </border>
    <border>
      <left/>
      <right style="medium">
        <color indexed="64"/>
      </right>
      <top style="dashed">
        <color theme="0" tint="-0.34998626667073579"/>
      </top>
      <bottom style="medium">
        <color indexed="64"/>
      </bottom>
      <diagonal/>
    </border>
    <border>
      <left style="dashed">
        <color theme="0" tint="-0.34998626667073579"/>
      </left>
      <right/>
      <top style="dashed">
        <color theme="0" tint="-0.34998626667073579"/>
      </top>
      <bottom style="dashed">
        <color theme="0" tint="-0.34998626667073579"/>
      </bottom>
      <diagonal/>
    </border>
    <border>
      <left/>
      <right style="medium">
        <color indexed="64"/>
      </right>
      <top style="dashed">
        <color theme="0" tint="-0.34998626667073579"/>
      </top>
      <bottom style="dashed">
        <color theme="0" tint="-0.34998626667073579"/>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dashed">
        <color theme="0" tint="-0.24994659260841701"/>
      </right>
      <top style="dashed">
        <color theme="0" tint="-0.24994659260841701"/>
      </top>
      <bottom style="medium">
        <color indexed="64"/>
      </bottom>
      <diagonal/>
    </border>
    <border>
      <left style="dashed">
        <color theme="0" tint="-0.24994659260841701"/>
      </left>
      <right style="dashed">
        <color theme="0" tint="-0.24994659260841701"/>
      </right>
      <top style="dashed">
        <color theme="0" tint="-0.24994659260841701"/>
      </top>
      <bottom style="medium">
        <color indexed="64"/>
      </bottom>
      <diagonal/>
    </border>
    <border>
      <left style="dashed">
        <color theme="0" tint="-0.24994659260841701"/>
      </left>
      <right style="medium">
        <color indexed="64"/>
      </right>
      <top style="dashed">
        <color theme="0" tint="-0.24994659260841701"/>
      </top>
      <bottom style="medium">
        <color indexed="64"/>
      </bottom>
      <diagonal/>
    </border>
    <border>
      <left style="medium">
        <color indexed="64"/>
      </left>
      <right style="dashed">
        <color theme="0" tint="-0.24994659260841701"/>
      </right>
      <top/>
      <bottom style="dashed">
        <color theme="0" tint="-0.24994659260841701"/>
      </bottom>
      <diagonal/>
    </border>
    <border>
      <left style="dashed">
        <color theme="0" tint="-0.24994659260841701"/>
      </left>
      <right style="dashed">
        <color theme="0" tint="-0.24994659260841701"/>
      </right>
      <top/>
      <bottom style="dashed">
        <color theme="0" tint="-0.24994659260841701"/>
      </bottom>
      <diagonal/>
    </border>
    <border>
      <left style="dashed">
        <color theme="0" tint="-0.24994659260841701"/>
      </left>
      <right style="medium">
        <color indexed="64"/>
      </right>
      <top/>
      <bottom style="dashed">
        <color theme="0" tint="-0.24994659260841701"/>
      </bottom>
      <diagonal/>
    </border>
    <border>
      <left style="medium">
        <color indexed="64"/>
      </left>
      <right style="dashed">
        <color theme="0" tint="-0.24994659260841701"/>
      </right>
      <top style="medium">
        <color indexed="64"/>
      </top>
      <bottom style="medium">
        <color indexed="64"/>
      </bottom>
      <diagonal/>
    </border>
    <border>
      <left style="dashed">
        <color theme="0" tint="-0.24994659260841701"/>
      </left>
      <right style="dashed">
        <color theme="0" tint="-0.24994659260841701"/>
      </right>
      <top style="medium">
        <color indexed="64"/>
      </top>
      <bottom style="medium">
        <color indexed="64"/>
      </bottom>
      <diagonal/>
    </border>
    <border>
      <left style="dashed">
        <color theme="0" tint="-0.24994659260841701"/>
      </left>
      <right style="medium">
        <color indexed="64"/>
      </right>
      <top style="medium">
        <color indexed="64"/>
      </top>
      <bottom style="medium">
        <color indexed="64"/>
      </bottom>
      <diagonal/>
    </border>
    <border>
      <left/>
      <right style="dashed">
        <color theme="0" tint="-0.24994659260841701"/>
      </right>
      <top style="medium">
        <color indexed="64"/>
      </top>
      <bottom style="medium">
        <color indexed="64"/>
      </bottom>
      <diagonal/>
    </border>
    <border>
      <left/>
      <right style="dashed">
        <color theme="0" tint="-0.24994659260841701"/>
      </right>
      <top/>
      <bottom style="dashed">
        <color theme="0" tint="-0.24994659260841701"/>
      </bottom>
      <diagonal/>
    </border>
    <border>
      <left/>
      <right style="dashed">
        <color theme="0" tint="-0.24994659260841701"/>
      </right>
      <top style="dashed">
        <color theme="0" tint="-0.24994659260841701"/>
      </top>
      <bottom style="medium">
        <color indexed="64"/>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medium">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medium">
        <color indexed="64"/>
      </right>
      <top style="medium">
        <color indexed="64"/>
      </top>
      <bottom style="dashed">
        <color theme="0" tint="-0.24994659260841701"/>
      </bottom>
      <diagonal/>
    </border>
    <border>
      <left style="medium">
        <color indexed="64"/>
      </left>
      <right style="medium">
        <color indexed="64"/>
      </right>
      <top style="dashed">
        <color theme="0" tint="-0.24994659260841701"/>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diagonalDown="1">
      <left style="hair">
        <color indexed="64"/>
      </left>
      <right style="hair">
        <color indexed="64"/>
      </right>
      <top style="hair">
        <color indexed="64"/>
      </top>
      <bottom style="medium">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diagonalDown="1">
      <left style="hair">
        <color indexed="64"/>
      </left>
      <right style="thin">
        <color indexed="64"/>
      </right>
      <top style="hair">
        <color indexed="64"/>
      </top>
      <bottom style="thin">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top style="hair">
        <color indexed="64"/>
      </top>
      <bottom style="medium">
        <color indexed="64"/>
      </bottom>
      <diagonal style="thin">
        <color indexed="64"/>
      </diagonal>
    </border>
    <border diagonalDown="1">
      <left/>
      <right style="hair">
        <color indexed="64"/>
      </right>
      <top style="hair">
        <color indexed="64"/>
      </top>
      <bottom style="medium">
        <color indexed="64"/>
      </bottom>
      <diagonal style="thin">
        <color indexed="64"/>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diagonalDown="1">
      <left style="hair">
        <color indexed="64"/>
      </left>
      <right style="hair">
        <color indexed="64"/>
      </right>
      <top style="hair">
        <color indexed="64"/>
      </top>
      <bottom/>
      <diagonal style="hair">
        <color indexed="64"/>
      </diagonal>
    </border>
    <border diagonalDown="1">
      <left style="hair">
        <color indexed="64"/>
      </left>
      <right style="thin">
        <color indexed="64"/>
      </right>
      <top style="hair">
        <color indexed="64"/>
      </top>
      <bottom/>
      <diagonal style="hair">
        <color indexed="64"/>
      </diagonal>
    </border>
    <border>
      <left style="thin">
        <color indexed="64"/>
      </left>
      <right/>
      <top/>
      <bottom style="hair">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hair">
        <color indexed="64"/>
      </left>
      <right/>
      <top style="thin">
        <color indexed="64"/>
      </top>
      <bottom style="medium">
        <color indexed="64"/>
      </bottom>
      <diagonal/>
    </border>
    <border>
      <left/>
      <right style="dashed">
        <color theme="0" tint="-0.34998626667073579"/>
      </right>
      <top style="dashed">
        <color theme="0" tint="-0.34998626667073579"/>
      </top>
      <bottom style="dashed">
        <color theme="0" tint="-0.34998626667073579"/>
      </bottom>
      <diagonal/>
    </border>
    <border>
      <left/>
      <right style="dashed">
        <color theme="0" tint="-0.34998626667073579"/>
      </right>
      <top style="dashed">
        <color theme="0" tint="-0.34998626667073579"/>
      </top>
      <bottom style="medium">
        <color indexed="64"/>
      </bottom>
      <diagonal/>
    </border>
    <border>
      <left style="dashed">
        <color theme="0" tint="-0.34998626667073579"/>
      </left>
      <right style="medium">
        <color indexed="64"/>
      </right>
      <top style="dashed">
        <color theme="0" tint="-0.34998626667073579"/>
      </top>
      <bottom style="medium">
        <color indexed="64"/>
      </bottom>
      <diagonal/>
    </border>
    <border>
      <left/>
      <right style="dashed">
        <color theme="0" tint="-0.34998626667073579"/>
      </right>
      <top style="medium">
        <color indexed="64"/>
      </top>
      <bottom style="dashed">
        <color theme="0" tint="-0.34998626667073579"/>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thin">
        <color indexed="64"/>
      </right>
      <top style="hair">
        <color indexed="64"/>
      </top>
      <bottom/>
      <diagonal/>
    </border>
    <border>
      <left style="hair">
        <color indexed="64"/>
      </left>
      <right/>
      <top style="thin">
        <color indexed="64"/>
      </top>
      <bottom/>
      <diagonal/>
    </border>
    <border>
      <left/>
      <right/>
      <top style="thin">
        <color indexed="64"/>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diagonal/>
    </border>
  </borders>
  <cellStyleXfs count="4">
    <xf numFmtId="0" fontId="0" fillId="0" borderId="0">
      <alignment vertical="center"/>
    </xf>
    <xf numFmtId="0" fontId="21" fillId="0" borderId="0">
      <alignment vertical="center"/>
    </xf>
    <xf numFmtId="0" fontId="4" fillId="0" borderId="0"/>
    <xf numFmtId="38" fontId="21" fillId="0" borderId="0" applyFont="0" applyFill="0" applyBorder="0" applyAlignment="0" applyProtection="0">
      <alignment vertical="center"/>
    </xf>
  </cellStyleXfs>
  <cellXfs count="564">
    <xf numFmtId="0" fontId="0" fillId="0" borderId="0" xfId="0">
      <alignment vertical="center"/>
    </xf>
    <xf numFmtId="0" fontId="0" fillId="0" borderId="0" xfId="0" applyAlignment="1">
      <alignment horizontal="center" vertical="center"/>
    </xf>
    <xf numFmtId="176" fontId="5" fillId="0" borderId="0" xfId="2" applyNumberFormat="1" applyFont="1" applyAlignment="1">
      <alignment horizontal="center" vertical="center"/>
    </xf>
    <xf numFmtId="49" fontId="4" fillId="0" borderId="0" xfId="2" applyNumberFormat="1" applyAlignment="1">
      <alignment horizontal="left" vertical="center" shrinkToFit="1"/>
    </xf>
    <xf numFmtId="0" fontId="9" fillId="2" borderId="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0" fillId="0" borderId="2" xfId="0" applyBorder="1">
      <alignment vertical="center"/>
    </xf>
    <xf numFmtId="0" fontId="8" fillId="0" borderId="0" xfId="0" applyFont="1">
      <alignment vertical="center"/>
    </xf>
    <xf numFmtId="0" fontId="10" fillId="0" borderId="0" xfId="0" applyFont="1" applyAlignment="1">
      <alignment horizontal="left" vertical="center"/>
    </xf>
    <xf numFmtId="0" fontId="0" fillId="3" borderId="10" xfId="0" applyFill="1" applyBorder="1">
      <alignment vertical="center"/>
    </xf>
    <xf numFmtId="0" fontId="0" fillId="0" borderId="0" xfId="0" applyAlignment="1">
      <alignment horizontal="right" vertical="center"/>
    </xf>
    <xf numFmtId="0" fontId="9" fillId="2" borderId="11"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shrinkToFit="1"/>
    </xf>
    <xf numFmtId="0" fontId="23" fillId="0" borderId="0" xfId="0" applyFont="1" applyAlignment="1">
      <alignment horizontal="center" vertical="center"/>
    </xf>
    <xf numFmtId="0" fontId="0" fillId="0" borderId="20" xfId="0" applyBorder="1">
      <alignment vertical="center"/>
    </xf>
    <xf numFmtId="0" fontId="22" fillId="0" borderId="0" xfId="0" applyFont="1" applyAlignment="1">
      <alignment horizontal="left" vertical="center"/>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6" fillId="0" borderId="0" xfId="0" applyFont="1" applyAlignment="1">
      <alignment vertical="center" wrapText="1"/>
    </xf>
    <xf numFmtId="0" fontId="0" fillId="0" borderId="1"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23" fillId="0" borderId="1" xfId="0" applyFont="1" applyBorder="1">
      <alignment vertical="center"/>
    </xf>
    <xf numFmtId="0" fontId="23" fillId="0" borderId="6" xfId="0" applyFont="1" applyBorder="1">
      <alignment vertical="center"/>
    </xf>
    <xf numFmtId="0" fontId="22" fillId="0" borderId="0" xfId="0" applyFont="1">
      <alignment vertical="center"/>
    </xf>
    <xf numFmtId="0" fontId="9" fillId="0" borderId="25" xfId="0" applyFont="1" applyBorder="1">
      <alignment vertical="center"/>
    </xf>
    <xf numFmtId="0" fontId="9" fillId="0" borderId="26" xfId="0" applyFont="1" applyBorder="1">
      <alignment vertical="center"/>
    </xf>
    <xf numFmtId="0" fontId="17" fillId="0" borderId="25" xfId="0" applyFont="1" applyBorder="1" applyAlignment="1">
      <alignment horizontal="right" vertical="center"/>
    </xf>
    <xf numFmtId="0" fontId="21" fillId="0" borderId="0" xfId="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29" xfId="0" applyBorder="1" applyAlignment="1">
      <alignment horizontal="center"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23" fillId="5" borderId="3" xfId="0" applyFont="1" applyFill="1" applyBorder="1" applyAlignment="1">
      <alignment horizontal="center" vertical="center" shrinkToFit="1"/>
    </xf>
    <xf numFmtId="0" fontId="23" fillId="5" borderId="1" xfId="0" applyFont="1" applyFill="1" applyBorder="1" applyAlignment="1">
      <alignment horizontal="center" vertical="center" shrinkToFit="1"/>
    </xf>
    <xf numFmtId="0" fontId="23" fillId="5" borderId="4" xfId="0" applyFont="1" applyFill="1" applyBorder="1" applyAlignment="1">
      <alignment horizontal="center" vertical="center" shrinkToFit="1"/>
    </xf>
    <xf numFmtId="0" fontId="23" fillId="5" borderId="5" xfId="0" applyFont="1" applyFill="1" applyBorder="1" applyAlignment="1">
      <alignment horizontal="center" vertical="center" shrinkToFit="1"/>
    </xf>
    <xf numFmtId="0" fontId="23" fillId="5" borderId="6" xfId="0" applyFont="1" applyFill="1" applyBorder="1" applyAlignment="1">
      <alignment horizontal="center" vertical="center" shrinkToFit="1"/>
    </xf>
    <xf numFmtId="0" fontId="23" fillId="5" borderId="7" xfId="0" applyFont="1" applyFill="1" applyBorder="1" applyAlignment="1">
      <alignment horizontal="center" vertical="center" shrinkToFi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left" vertical="center"/>
    </xf>
    <xf numFmtId="0" fontId="0" fillId="6" borderId="43" xfId="0" applyFill="1" applyBorder="1" applyAlignment="1">
      <alignment horizontal="center" vertical="center"/>
    </xf>
    <xf numFmtId="0" fontId="0" fillId="0" borderId="0" xfId="0" applyAlignment="1">
      <alignment vertical="center" wrapText="1"/>
    </xf>
    <xf numFmtId="0" fontId="9" fillId="8" borderId="3" xfId="0" applyFont="1" applyFill="1" applyBorder="1" applyAlignment="1">
      <alignment horizontal="center" vertical="center" shrinkToFit="1"/>
    </xf>
    <xf numFmtId="0" fontId="10" fillId="0" borderId="0" xfId="0" applyFont="1">
      <alignment vertical="center"/>
    </xf>
    <xf numFmtId="0" fontId="14" fillId="0" borderId="0" xfId="0" applyFont="1">
      <alignment vertical="center"/>
    </xf>
    <xf numFmtId="0" fontId="0" fillId="0" borderId="0" xfId="1" applyFont="1">
      <alignment vertical="center"/>
    </xf>
    <xf numFmtId="0" fontId="11" fillId="0" borderId="0" xfId="0" applyFont="1" applyAlignment="1">
      <alignment horizontal="left" vertical="center"/>
    </xf>
    <xf numFmtId="0" fontId="16" fillId="0" borderId="0" xfId="0" applyFont="1" applyAlignment="1">
      <alignment horizontal="left" vertical="center"/>
    </xf>
    <xf numFmtId="0" fontId="23" fillId="5" borderId="61"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23" fillId="4" borderId="61"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9" fillId="4" borderId="39" xfId="0" applyFont="1" applyFill="1" applyBorder="1" applyAlignment="1">
      <alignment horizontal="center" vertical="center" shrinkToFit="1"/>
    </xf>
    <xf numFmtId="0" fontId="23" fillId="9" borderId="78" xfId="0" applyFont="1" applyFill="1" applyBorder="1" applyAlignment="1">
      <alignment horizontal="center" vertical="center" shrinkToFit="1"/>
    </xf>
    <xf numFmtId="0" fontId="9" fillId="9" borderId="79" xfId="0" applyFont="1" applyFill="1" applyBorder="1" applyAlignment="1">
      <alignment horizontal="center" vertical="center" shrinkToFit="1"/>
    </xf>
    <xf numFmtId="0" fontId="9" fillId="9" borderId="41" xfId="0" applyFont="1" applyFill="1" applyBorder="1" applyAlignment="1">
      <alignment horizontal="center" vertical="center" shrinkToFit="1"/>
    </xf>
    <xf numFmtId="0" fontId="9" fillId="9" borderId="42" xfId="0" applyFont="1" applyFill="1" applyBorder="1" applyAlignment="1">
      <alignment horizontal="center" vertical="center" shrinkToFit="1"/>
    </xf>
    <xf numFmtId="0" fontId="23" fillId="5" borderId="80" xfId="0" applyFont="1" applyFill="1" applyBorder="1" applyAlignment="1">
      <alignment horizontal="center" vertical="center" shrinkToFit="1"/>
    </xf>
    <xf numFmtId="0" fontId="23" fillId="4" borderId="80" xfId="0" applyFont="1" applyFill="1" applyBorder="1" applyAlignment="1">
      <alignment horizontal="center" vertical="center" shrinkToFit="1"/>
    </xf>
    <xf numFmtId="0" fontId="23" fillId="9" borderId="81" xfId="0" applyFont="1" applyFill="1" applyBorder="1" applyAlignment="1">
      <alignment horizontal="center" vertical="center" shrinkToFit="1"/>
    </xf>
    <xf numFmtId="0" fontId="23" fillId="5" borderId="89" xfId="0" applyFont="1" applyFill="1" applyBorder="1" applyAlignment="1">
      <alignment horizontal="center" vertical="center" shrinkToFit="1"/>
    </xf>
    <xf numFmtId="0" fontId="23" fillId="5" borderId="90"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2" borderId="91" xfId="0" applyFont="1" applyFill="1" applyBorder="1" applyAlignment="1">
      <alignment horizontal="center" vertical="center" shrinkToFit="1"/>
    </xf>
    <xf numFmtId="0" fontId="0" fillId="0" borderId="92" xfId="0" applyBorder="1" applyAlignment="1">
      <alignment horizontal="center" vertical="center"/>
    </xf>
    <xf numFmtId="0" fontId="0" fillId="0" borderId="75" xfId="0" applyBorder="1" applyAlignment="1">
      <alignment horizontal="center" vertical="center" shrinkToFit="1"/>
    </xf>
    <xf numFmtId="0" fontId="0" fillId="0" borderId="41" xfId="0" applyBorder="1" applyAlignment="1">
      <alignment horizontal="center" vertical="center" shrinkToFit="1"/>
    </xf>
    <xf numFmtId="0" fontId="0" fillId="0" borderId="79" xfId="0" applyBorder="1" applyAlignment="1">
      <alignment horizontal="center" vertical="center" shrinkToFit="1"/>
    </xf>
    <xf numFmtId="0" fontId="0" fillId="0" borderId="42" xfId="0" applyBorder="1" applyAlignment="1">
      <alignment horizontal="center" vertical="center" shrinkToFit="1"/>
    </xf>
    <xf numFmtId="0" fontId="9" fillId="2" borderId="95" xfId="0" applyFont="1" applyFill="1" applyBorder="1" applyAlignment="1">
      <alignment horizontal="center" vertical="center" shrinkToFit="1"/>
    </xf>
    <xf numFmtId="0" fontId="9" fillId="2" borderId="96" xfId="0" applyFont="1" applyFill="1" applyBorder="1" applyAlignment="1">
      <alignment horizontal="center" vertical="center" shrinkToFit="1"/>
    </xf>
    <xf numFmtId="0" fontId="9" fillId="2" borderId="97" xfId="0" applyFont="1" applyFill="1" applyBorder="1" applyAlignment="1">
      <alignment horizontal="center" vertical="center" shrinkToFit="1"/>
    </xf>
    <xf numFmtId="0" fontId="9" fillId="2" borderId="98" xfId="0" applyFont="1" applyFill="1" applyBorder="1" applyAlignment="1">
      <alignment horizontal="center" vertical="center" shrinkToFit="1"/>
    </xf>
    <xf numFmtId="0" fontId="9" fillId="2" borderId="99" xfId="0" applyFont="1" applyFill="1" applyBorder="1" applyAlignment="1">
      <alignment horizontal="center" vertical="center" shrinkToFit="1"/>
    </xf>
    <xf numFmtId="0" fontId="9" fillId="2" borderId="100" xfId="0" applyFont="1" applyFill="1" applyBorder="1" applyAlignment="1">
      <alignment horizontal="center" vertical="center" shrinkToFit="1"/>
    </xf>
    <xf numFmtId="0" fontId="0" fillId="0" borderId="108" xfId="0" applyBorder="1" applyAlignment="1">
      <alignment horizontal="center" vertical="center"/>
    </xf>
    <xf numFmtId="0" fontId="31" fillId="4" borderId="114" xfId="0" applyFont="1" applyFill="1" applyBorder="1" applyAlignment="1">
      <alignment horizontal="center" vertical="center"/>
    </xf>
    <xf numFmtId="0" fontId="31" fillId="4" borderId="115" xfId="0" applyFont="1" applyFill="1" applyBorder="1" applyAlignment="1">
      <alignment horizontal="center" vertical="center"/>
    </xf>
    <xf numFmtId="0" fontId="31" fillId="4" borderId="117" xfId="0" applyFont="1" applyFill="1" applyBorder="1" applyAlignment="1">
      <alignment horizontal="center" vertical="center" wrapText="1"/>
    </xf>
    <xf numFmtId="0" fontId="31" fillId="4" borderId="118" xfId="0" applyFont="1" applyFill="1" applyBorder="1" applyAlignment="1">
      <alignment horizontal="center" vertical="center" wrapText="1"/>
    </xf>
    <xf numFmtId="0" fontId="31" fillId="0" borderId="120" xfId="0" applyFont="1" applyBorder="1" applyAlignment="1">
      <alignment horizontal="center" vertical="center"/>
    </xf>
    <xf numFmtId="0" fontId="31" fillId="0" borderId="121" xfId="0" applyFont="1" applyBorder="1" applyAlignment="1">
      <alignment horizontal="center" vertical="center"/>
    </xf>
    <xf numFmtId="0" fontId="31" fillId="0" borderId="122" xfId="0" applyFont="1" applyBorder="1" applyAlignment="1">
      <alignment horizontal="center" vertical="center"/>
    </xf>
    <xf numFmtId="0" fontId="0" fillId="10" borderId="123" xfId="0" applyFill="1" applyBorder="1" applyAlignment="1">
      <alignment horizontal="center" vertical="center" wrapText="1"/>
    </xf>
    <xf numFmtId="0" fontId="0" fillId="10" borderId="124" xfId="0" applyFill="1" applyBorder="1" applyAlignment="1">
      <alignment horizontal="center" vertical="center"/>
    </xf>
    <xf numFmtId="0" fontId="0" fillId="0" borderId="37" xfId="0" applyBorder="1" applyAlignment="1">
      <alignment horizontal="center" vertical="center"/>
    </xf>
    <xf numFmtId="0" fontId="0" fillId="0" borderId="35" xfId="0" applyBorder="1" applyAlignment="1">
      <alignment horizontal="center" vertical="center"/>
    </xf>
    <xf numFmtId="0" fontId="0" fillId="4" borderId="41" xfId="0" applyFill="1" applyBorder="1" applyAlignment="1">
      <alignment horizontal="center" vertical="center"/>
    </xf>
    <xf numFmtId="0" fontId="0" fillId="0" borderId="42" xfId="0" applyBorder="1">
      <alignment vertical="center"/>
    </xf>
    <xf numFmtId="0" fontId="9" fillId="8" borderId="130" xfId="0" applyFont="1" applyFill="1" applyBorder="1" applyAlignment="1">
      <alignment horizontal="center" vertical="center" shrinkToFit="1"/>
    </xf>
    <xf numFmtId="0" fontId="0" fillId="0" borderId="35" xfId="0" applyBorder="1" applyAlignment="1">
      <alignment vertical="center" shrinkToFit="1"/>
    </xf>
    <xf numFmtId="0" fontId="0" fillId="0" borderId="39" xfId="0" applyBorder="1" applyAlignment="1">
      <alignment vertical="center" shrinkToFit="1"/>
    </xf>
    <xf numFmtId="0" fontId="9" fillId="8" borderId="79" xfId="0" applyFont="1" applyFill="1" applyBorder="1" applyAlignment="1">
      <alignment horizontal="center" vertical="center" shrinkToFit="1"/>
    </xf>
    <xf numFmtId="0" fontId="0" fillId="0" borderId="42" xfId="0" applyBorder="1" applyAlignment="1">
      <alignment vertical="center" shrinkToFit="1"/>
    </xf>
    <xf numFmtId="0" fontId="9" fillId="0" borderId="0" xfId="0" applyFont="1" applyAlignment="1">
      <alignment vertical="center" shrinkToFit="1"/>
    </xf>
    <xf numFmtId="0" fontId="0" fillId="0" borderId="0" xfId="0" applyAlignment="1">
      <alignment vertical="center" shrinkToFit="1"/>
    </xf>
    <xf numFmtId="0" fontId="0" fillId="0" borderId="134" xfId="0" applyBorder="1" applyAlignment="1">
      <alignment horizontal="center" vertical="center"/>
    </xf>
    <xf numFmtId="0" fontId="0" fillId="0" borderId="135" xfId="0" applyBorder="1">
      <alignment vertical="center"/>
    </xf>
    <xf numFmtId="0" fontId="9" fillId="8" borderId="109" xfId="0" applyFont="1" applyFill="1" applyBorder="1" applyAlignment="1">
      <alignment horizontal="center" vertical="center" shrinkToFit="1"/>
    </xf>
    <xf numFmtId="0" fontId="0" fillId="0" borderId="110" xfId="0" applyBorder="1" applyAlignment="1">
      <alignment vertical="center" shrinkToFit="1"/>
    </xf>
    <xf numFmtId="0" fontId="9" fillId="8" borderId="51" xfId="0" applyFont="1" applyFill="1" applyBorder="1" applyAlignment="1">
      <alignment horizontal="center" vertical="center" shrinkToFit="1"/>
    </xf>
    <xf numFmtId="0" fontId="0" fillId="0" borderId="84" xfId="0" applyBorder="1" applyAlignment="1">
      <alignment vertical="center" shrinkToFit="1"/>
    </xf>
    <xf numFmtId="0" fontId="9" fillId="8" borderId="73" xfId="0" applyFont="1" applyFill="1" applyBorder="1" applyAlignment="1">
      <alignment horizontal="center" vertical="center" shrinkToFit="1"/>
    </xf>
    <xf numFmtId="0" fontId="0" fillId="0" borderId="86" xfId="0" applyBorder="1" applyAlignment="1">
      <alignment vertical="center" shrinkToFit="1"/>
    </xf>
    <xf numFmtId="0" fontId="0" fillId="0" borderId="109" xfId="0" applyBorder="1" applyAlignment="1">
      <alignment horizontal="center" vertical="center"/>
    </xf>
    <xf numFmtId="0" fontId="0" fillId="4" borderId="72" xfId="0" applyFill="1" applyBorder="1" applyAlignment="1">
      <alignment horizontal="center" vertical="center"/>
    </xf>
    <xf numFmtId="0" fontId="0" fillId="4" borderId="73" xfId="0" applyFill="1" applyBorder="1" applyAlignment="1">
      <alignment horizontal="center" vertical="center"/>
    </xf>
    <xf numFmtId="0" fontId="0" fillId="11" borderId="51" xfId="0" applyFill="1" applyBorder="1" applyAlignment="1">
      <alignment horizontal="center" vertical="center"/>
    </xf>
    <xf numFmtId="0" fontId="0" fillId="0" borderId="44" xfId="0" applyBorder="1" applyAlignment="1">
      <alignment horizontal="center" vertical="center"/>
    </xf>
    <xf numFmtId="0" fontId="0" fillId="0" borderId="22" xfId="0" applyBorder="1" applyAlignment="1">
      <alignment horizontal="center" vertical="center"/>
    </xf>
    <xf numFmtId="0" fontId="0" fillId="11" borderId="84" xfId="0" applyFill="1" applyBorder="1" applyAlignment="1">
      <alignment horizontal="center" vertical="center"/>
    </xf>
    <xf numFmtId="0" fontId="0" fillId="11" borderId="67" xfId="0" applyFill="1" applyBorder="1" applyAlignment="1">
      <alignment horizontal="center" vertical="center"/>
    </xf>
    <xf numFmtId="0" fontId="0" fillId="0" borderId="70" xfId="0" applyBorder="1" applyAlignment="1">
      <alignment horizontal="center" vertical="center"/>
    </xf>
    <xf numFmtId="0" fontId="0" fillId="0" borderId="112" xfId="0" applyBorder="1" applyAlignment="1">
      <alignment horizontal="center" vertical="center"/>
    </xf>
    <xf numFmtId="0" fontId="0" fillId="11" borderId="109" xfId="0" applyFill="1"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0" borderId="138" xfId="0" applyBorder="1" applyAlignment="1">
      <alignment horizontal="center" vertical="center"/>
    </xf>
    <xf numFmtId="0" fontId="0" fillId="11" borderId="58" xfId="0" applyFill="1" applyBorder="1" applyAlignment="1">
      <alignment horizontal="center" vertical="center"/>
    </xf>
    <xf numFmtId="0" fontId="0" fillId="11" borderId="108" xfId="0" applyFill="1" applyBorder="1" applyAlignment="1">
      <alignment horizontal="center" vertical="center"/>
    </xf>
    <xf numFmtId="0" fontId="0" fillId="0" borderId="111" xfId="0" applyBorder="1" applyAlignment="1">
      <alignment horizontal="center" vertical="center"/>
    </xf>
    <xf numFmtId="0" fontId="0" fillId="0" borderId="0" xfId="0" applyAlignment="1">
      <alignment horizontal="center" vertical="center" shrinkToFit="1"/>
    </xf>
    <xf numFmtId="0" fontId="25" fillId="0" borderId="1" xfId="0" applyFont="1" applyBorder="1" applyAlignment="1">
      <alignment horizontal="center" vertical="center" shrinkToFit="1"/>
    </xf>
    <xf numFmtId="0" fontId="23" fillId="0" borderId="0" xfId="0" applyFont="1" applyAlignment="1">
      <alignment horizontal="center" vertical="center" shrinkToFit="1"/>
    </xf>
    <xf numFmtId="0" fontId="25" fillId="0" borderId="6" xfId="0" applyFont="1" applyBorder="1" applyAlignment="1">
      <alignment horizontal="center" vertical="center" shrinkToFit="1"/>
    </xf>
    <xf numFmtId="0" fontId="27" fillId="0" borderId="0" xfId="0" applyFont="1" applyAlignment="1">
      <alignment horizontal="center" vertical="center" shrinkToFit="1"/>
    </xf>
    <xf numFmtId="0" fontId="8" fillId="0" borderId="0" xfId="0" applyFont="1" applyAlignment="1">
      <alignment horizontal="center" vertical="center" shrinkToFit="1"/>
    </xf>
    <xf numFmtId="0" fontId="30" fillId="0" borderId="0" xfId="0" applyFont="1" applyAlignment="1">
      <alignment horizontal="center" vertical="center" shrinkToFit="1"/>
    </xf>
    <xf numFmtId="0" fontId="23" fillId="0" borderId="1" xfId="0" applyFont="1" applyBorder="1" applyAlignment="1">
      <alignment horizontal="center" vertical="center" shrinkToFit="1"/>
    </xf>
    <xf numFmtId="0" fontId="28" fillId="0" borderId="0" xfId="0" applyFont="1" applyAlignment="1">
      <alignment horizontal="center" vertical="center" shrinkToFit="1"/>
    </xf>
    <xf numFmtId="0" fontId="23" fillId="0" borderId="6" xfId="0" applyFont="1" applyBorder="1" applyAlignment="1">
      <alignment horizontal="center" vertical="center" shrinkToFit="1"/>
    </xf>
    <xf numFmtId="0" fontId="33" fillId="0" borderId="0" xfId="0" applyFont="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140" xfId="0" applyBorder="1" applyAlignment="1">
      <alignment horizontal="center" vertical="center" shrinkToFit="1"/>
    </xf>
    <xf numFmtId="0" fontId="0" fillId="8" borderId="141" xfId="0" applyFill="1" applyBorder="1" applyAlignment="1">
      <alignment horizontal="center" vertical="center" shrinkToFit="1"/>
    </xf>
    <xf numFmtId="0" fontId="0" fillId="8" borderId="142" xfId="0" applyFill="1" applyBorder="1" applyAlignment="1">
      <alignment horizontal="center" vertical="center" textRotation="255" shrinkToFit="1"/>
    </xf>
    <xf numFmtId="0" fontId="0" fillId="8" borderId="142" xfId="0" applyFill="1" applyBorder="1" applyAlignment="1">
      <alignment horizontal="center" vertical="center" shrinkToFit="1"/>
    </xf>
    <xf numFmtId="0" fontId="0" fillId="8" borderId="143" xfId="0" applyFill="1" applyBorder="1" applyAlignment="1">
      <alignment horizontal="center" vertical="center" shrinkToFit="1"/>
    </xf>
    <xf numFmtId="0" fontId="0" fillId="8" borderId="62" xfId="0" applyFill="1" applyBorder="1" applyAlignment="1">
      <alignment horizontal="center" vertical="center" shrinkToFit="1"/>
    </xf>
    <xf numFmtId="0" fontId="0" fillId="8" borderId="144" xfId="0" applyFill="1" applyBorder="1" applyAlignment="1">
      <alignment horizontal="center" vertical="center" shrinkToFit="1"/>
    </xf>
    <xf numFmtId="0" fontId="0" fillId="8" borderId="145" xfId="0" applyFill="1" applyBorder="1" applyAlignment="1">
      <alignment horizontal="center" vertical="center" shrinkToFit="1"/>
    </xf>
    <xf numFmtId="0" fontId="0" fillId="8" borderId="146" xfId="0" applyFill="1" applyBorder="1" applyAlignment="1">
      <alignment horizontal="center" vertical="center" shrinkToFit="1"/>
    </xf>
    <xf numFmtId="0" fontId="9" fillId="0" borderId="82" xfId="0" applyFont="1" applyBorder="1" applyAlignment="1">
      <alignment horizontal="center" vertical="center" shrinkToFit="1"/>
    </xf>
    <xf numFmtId="0" fontId="17" fillId="0" borderId="82" xfId="0" applyFont="1" applyBorder="1" applyAlignment="1">
      <alignment horizontal="center" vertical="center" shrinkToFit="1"/>
    </xf>
    <xf numFmtId="0" fontId="9" fillId="0" borderId="75" xfId="0" applyFont="1" applyBorder="1" applyAlignment="1">
      <alignment horizontal="center" vertical="center" shrinkToFit="1"/>
    </xf>
    <xf numFmtId="0" fontId="13" fillId="0" borderId="107" xfId="0" applyFont="1" applyBorder="1" applyAlignment="1">
      <alignment horizontal="center" vertical="center" shrinkToFit="1"/>
    </xf>
    <xf numFmtId="0" fontId="0" fillId="0" borderId="37" xfId="0" applyBorder="1" applyAlignment="1">
      <alignment horizontal="center" vertical="center" shrinkToFit="1"/>
    </xf>
    <xf numFmtId="0" fontId="0" fillId="0" borderId="35" xfId="0" applyBorder="1" applyAlignment="1">
      <alignment horizontal="center" vertical="center" shrinkToFit="1"/>
    </xf>
    <xf numFmtId="0" fontId="25" fillId="0" borderId="131" xfId="0" applyFont="1" applyBorder="1" applyAlignment="1">
      <alignment horizontal="center" vertical="center" shrinkToFit="1"/>
    </xf>
    <xf numFmtId="0" fontId="25" fillId="0" borderId="147" xfId="0" applyFont="1" applyBorder="1" applyAlignment="1">
      <alignment horizontal="center" vertical="center" shrinkToFit="1"/>
    </xf>
    <xf numFmtId="0" fontId="0" fillId="0" borderId="111" xfId="0" applyBorder="1" applyAlignment="1">
      <alignment horizontal="center" vertical="center" shrinkToFit="1"/>
    </xf>
    <xf numFmtId="0" fontId="9" fillId="0" borderId="111" xfId="0" applyFont="1" applyBorder="1" applyAlignment="1">
      <alignment horizontal="center" vertical="center" shrinkToFit="1"/>
    </xf>
    <xf numFmtId="0" fontId="0" fillId="8" borderId="149" xfId="0" applyFill="1" applyBorder="1" applyAlignment="1">
      <alignment horizontal="center" vertical="center" shrinkToFit="1"/>
    </xf>
    <xf numFmtId="0" fontId="34" fillId="0" borderId="0" xfId="0" applyFont="1">
      <alignment vertical="center"/>
    </xf>
    <xf numFmtId="0" fontId="0" fillId="4" borderId="154" xfId="0" applyFill="1" applyBorder="1" applyAlignment="1">
      <alignment horizontal="center" vertical="center"/>
    </xf>
    <xf numFmtId="0" fontId="0" fillId="4" borderId="155" xfId="0" applyFill="1" applyBorder="1" applyAlignment="1">
      <alignment horizontal="center" vertical="center"/>
    </xf>
    <xf numFmtId="0" fontId="9" fillId="5" borderId="3" xfId="0" applyFont="1" applyFill="1" applyBorder="1" applyAlignment="1">
      <alignment horizontal="center" vertical="center" shrinkToFit="1"/>
    </xf>
    <xf numFmtId="0" fontId="9" fillId="5" borderId="5" xfId="0" applyFont="1" applyFill="1" applyBorder="1" applyAlignment="1">
      <alignment horizontal="center" vertical="center" shrinkToFit="1"/>
    </xf>
    <xf numFmtId="0" fontId="9" fillId="2" borderId="158" xfId="0" applyFont="1" applyFill="1" applyBorder="1" applyAlignment="1">
      <alignment horizontal="center" vertical="center" shrinkToFit="1"/>
    </xf>
    <xf numFmtId="0" fontId="9" fillId="2" borderId="159" xfId="0" applyFont="1" applyFill="1" applyBorder="1" applyAlignment="1">
      <alignment horizontal="center" vertical="center" shrinkToFit="1"/>
    </xf>
    <xf numFmtId="0" fontId="9" fillId="2" borderId="160" xfId="0" applyFont="1" applyFill="1" applyBorder="1" applyAlignment="1">
      <alignment horizontal="center" vertical="center" shrinkToFit="1"/>
    </xf>
    <xf numFmtId="0" fontId="9" fillId="2" borderId="157" xfId="0" applyFont="1" applyFill="1" applyBorder="1" applyAlignment="1">
      <alignment horizontal="center" vertical="center" shrinkToFit="1"/>
    </xf>
    <xf numFmtId="0" fontId="9" fillId="0" borderId="36" xfId="0" applyFont="1" applyBorder="1" applyAlignment="1">
      <alignment horizontal="center" vertical="center" shrinkToFit="1"/>
    </xf>
    <xf numFmtId="0" fontId="9" fillId="0" borderId="37" xfId="0" applyFont="1" applyBorder="1" applyAlignment="1">
      <alignment horizontal="center" vertical="center" shrinkToFit="1"/>
    </xf>
    <xf numFmtId="0" fontId="23" fillId="5" borderId="36" xfId="0" applyFont="1" applyFill="1" applyBorder="1" applyAlignment="1">
      <alignment horizontal="center" vertical="center" shrinkToFit="1"/>
    </xf>
    <xf numFmtId="0" fontId="23" fillId="5" borderId="38" xfId="0" applyFont="1" applyFill="1" applyBorder="1" applyAlignment="1">
      <alignment horizontal="center" vertical="center" shrinkToFit="1"/>
    </xf>
    <xf numFmtId="0" fontId="23" fillId="4" borderId="38" xfId="0" applyFont="1" applyFill="1" applyBorder="1" applyAlignment="1">
      <alignment horizontal="center" vertical="center" shrinkToFit="1"/>
    </xf>
    <xf numFmtId="0" fontId="23" fillId="9" borderId="40" xfId="0" applyFont="1" applyFill="1" applyBorder="1" applyAlignment="1">
      <alignment horizontal="center" vertical="center" shrinkToFit="1"/>
    </xf>
    <xf numFmtId="0" fontId="0" fillId="4" borderId="153" xfId="0" applyFill="1" applyBorder="1" applyAlignment="1">
      <alignment horizontal="center" vertical="center"/>
    </xf>
    <xf numFmtId="0" fontId="22" fillId="0" borderId="0" xfId="0" applyFont="1" applyAlignment="1">
      <alignment vertical="top"/>
    </xf>
    <xf numFmtId="0" fontId="23" fillId="5" borderId="163" xfId="0" applyFont="1" applyFill="1" applyBorder="1" applyAlignment="1">
      <alignment horizontal="center" vertical="center" shrinkToFit="1"/>
    </xf>
    <xf numFmtId="0" fontId="9" fillId="2" borderId="163" xfId="0" applyFont="1" applyFill="1" applyBorder="1" applyAlignment="1">
      <alignment horizontal="center" vertical="center" shrinkToFit="1"/>
    </xf>
    <xf numFmtId="0" fontId="9" fillId="2" borderId="164" xfId="0" applyFont="1" applyFill="1" applyBorder="1" applyAlignment="1">
      <alignment horizontal="center" vertical="center" shrinkToFit="1"/>
    </xf>
    <xf numFmtId="0" fontId="9" fillId="2" borderId="165" xfId="0" applyFont="1" applyFill="1" applyBorder="1" applyAlignment="1">
      <alignment horizontal="center" vertical="center" shrinkToFit="1"/>
    </xf>
    <xf numFmtId="0" fontId="9" fillId="2" borderId="166" xfId="0" applyFont="1" applyFill="1" applyBorder="1" applyAlignment="1">
      <alignment horizontal="center" vertical="center" shrinkToFit="1"/>
    </xf>
    <xf numFmtId="0" fontId="9" fillId="5" borderId="163" xfId="0" applyFont="1" applyFill="1" applyBorder="1" applyAlignment="1">
      <alignment horizontal="center" vertical="center" shrinkToFit="1"/>
    </xf>
    <xf numFmtId="0" fontId="25" fillId="0" borderId="17" xfId="0" applyFont="1" applyBorder="1" applyAlignment="1">
      <alignment horizontal="center" vertical="center" wrapText="1"/>
    </xf>
    <xf numFmtId="0" fontId="9" fillId="0" borderId="14" xfId="0" applyFont="1" applyBorder="1" applyAlignment="1">
      <alignment horizontal="center" vertical="center" shrinkToFit="1"/>
    </xf>
    <xf numFmtId="0" fontId="0" fillId="0" borderId="51" xfId="0" applyBorder="1" applyAlignment="1">
      <alignment horizontal="center" vertical="center" shrinkToFit="1"/>
    </xf>
    <xf numFmtId="0" fontId="9" fillId="0" borderId="30" xfId="0" applyFont="1" applyBorder="1" applyAlignment="1">
      <alignment horizontal="center" vertical="center" shrinkToFit="1"/>
    </xf>
    <xf numFmtId="0" fontId="9" fillId="2" borderId="106" xfId="0" applyFont="1" applyFill="1" applyBorder="1" applyAlignment="1">
      <alignment horizontal="center" vertical="center" shrinkToFit="1"/>
    </xf>
    <xf numFmtId="0" fontId="0" fillId="8" borderId="168" xfId="0" applyFill="1" applyBorder="1" applyAlignment="1">
      <alignment horizontal="center" vertical="center" shrinkToFit="1"/>
    </xf>
    <xf numFmtId="0" fontId="9" fillId="0" borderId="0" xfId="0" applyFont="1" applyAlignment="1">
      <alignment horizontal="center" vertical="center" shrinkToFit="1"/>
    </xf>
    <xf numFmtId="0" fontId="0" fillId="0" borderId="0" xfId="0" applyAlignment="1">
      <alignment horizontal="center" vertical="center" wrapText="1" shrinkToFit="1"/>
    </xf>
    <xf numFmtId="0" fontId="0" fillId="0" borderId="54" xfId="0" applyBorder="1" applyAlignment="1">
      <alignment horizontal="center" vertical="center" shrinkToFit="1"/>
    </xf>
    <xf numFmtId="0" fontId="33" fillId="0" borderId="108" xfId="0" applyFont="1" applyBorder="1" applyAlignment="1">
      <alignment horizontal="center" vertical="center" shrinkToFit="1"/>
    </xf>
    <xf numFmtId="0" fontId="33" fillId="0" borderId="109" xfId="0" applyFont="1" applyBorder="1" applyAlignment="1">
      <alignment horizontal="center" vertical="center" shrinkToFit="1"/>
    </xf>
    <xf numFmtId="0" fontId="33" fillId="0" borderId="67" xfId="0" applyFont="1" applyBorder="1" applyAlignment="1">
      <alignment horizontal="center" vertical="center" shrinkToFit="1"/>
    </xf>
    <xf numFmtId="0" fontId="33" fillId="0" borderId="51" xfId="0" applyFont="1" applyBorder="1" applyAlignment="1">
      <alignment horizontal="center" vertical="center" shrinkToFit="1"/>
    </xf>
    <xf numFmtId="0" fontId="0" fillId="8" borderId="172" xfId="0" applyFill="1" applyBorder="1" applyAlignment="1">
      <alignment horizontal="center" vertical="center" shrinkToFit="1"/>
    </xf>
    <xf numFmtId="0" fontId="0" fillId="0" borderId="112" xfId="0" applyBorder="1" applyAlignment="1">
      <alignment vertical="center" shrinkToFit="1"/>
    </xf>
    <xf numFmtId="0" fontId="9" fillId="0" borderId="77" xfId="0" applyFont="1" applyBorder="1" applyAlignment="1">
      <alignment vertical="center" shrinkToFit="1"/>
    </xf>
    <xf numFmtId="0" fontId="0" fillId="0" borderId="77" xfId="0" applyBorder="1" applyAlignment="1">
      <alignment horizontal="center" vertical="center" shrinkToFit="1"/>
    </xf>
    <xf numFmtId="0" fontId="0" fillId="9" borderId="41" xfId="0" applyFill="1" applyBorder="1" applyAlignment="1">
      <alignment horizontal="center" vertical="center" shrinkToFit="1"/>
    </xf>
    <xf numFmtId="0" fontId="0" fillId="9" borderId="42" xfId="0" applyFill="1" applyBorder="1" applyAlignment="1">
      <alignment horizontal="center" vertical="center" shrinkToFit="1"/>
    </xf>
    <xf numFmtId="0" fontId="9" fillId="9" borderId="14" xfId="0" applyFont="1" applyFill="1" applyBorder="1" applyAlignment="1">
      <alignment horizontal="center" vertical="center" shrinkToFit="1"/>
    </xf>
    <xf numFmtId="0" fontId="9" fillId="9" borderId="91" xfId="0" applyFont="1" applyFill="1" applyBorder="1" applyAlignment="1">
      <alignment horizontal="center" vertical="center" shrinkToFit="1"/>
    </xf>
    <xf numFmtId="0" fontId="9" fillId="9" borderId="1" xfId="0" applyFont="1" applyFill="1" applyBorder="1" applyAlignment="1">
      <alignment horizontal="center" vertical="center" shrinkToFit="1"/>
    </xf>
    <xf numFmtId="0" fontId="9" fillId="9" borderId="39" xfId="0" applyFont="1" applyFill="1" applyBorder="1" applyAlignment="1">
      <alignment horizontal="center" vertical="center" shrinkToFit="1"/>
    </xf>
    <xf numFmtId="0" fontId="33" fillId="0" borderId="136" xfId="0" applyFont="1" applyBorder="1" applyAlignment="1">
      <alignment horizontal="center" vertical="center" shrinkToFit="1"/>
    </xf>
    <xf numFmtId="0" fontId="33" fillId="0" borderId="59" xfId="0" applyFont="1" applyBorder="1" applyAlignment="1">
      <alignment horizontal="center" vertical="center" shrinkToFit="1"/>
    </xf>
    <xf numFmtId="0" fontId="33" fillId="0" borderId="58" xfId="0" applyFont="1" applyBorder="1" applyAlignment="1">
      <alignment horizontal="center" vertical="center" shrinkToFit="1"/>
    </xf>
    <xf numFmtId="0" fontId="23" fillId="0" borderId="0" xfId="0" applyFont="1" applyAlignment="1">
      <alignment vertical="center" shrinkToFit="1"/>
    </xf>
    <xf numFmtId="38" fontId="0" fillId="0" borderId="39" xfId="3" applyFont="1" applyBorder="1" applyAlignment="1">
      <alignment horizontal="center" vertical="center" shrinkToFit="1"/>
    </xf>
    <xf numFmtId="38" fontId="0" fillId="0" borderId="69" xfId="3" applyFont="1" applyBorder="1" applyAlignment="1">
      <alignment horizontal="center" vertical="center" shrinkToFit="1"/>
    </xf>
    <xf numFmtId="38" fontId="24" fillId="0" borderId="148" xfId="3" applyFont="1" applyBorder="1" applyAlignment="1">
      <alignment horizontal="center" vertical="center" shrinkToFit="1"/>
    </xf>
    <xf numFmtId="38" fontId="0" fillId="0" borderId="4" xfId="3" applyFont="1" applyBorder="1">
      <alignment vertical="center"/>
    </xf>
    <xf numFmtId="38" fontId="0" fillId="0" borderId="7" xfId="3" applyFont="1" applyBorder="1">
      <alignment vertical="center"/>
    </xf>
    <xf numFmtId="38" fontId="24" fillId="0" borderId="21" xfId="3" applyFont="1" applyBorder="1">
      <alignment vertical="center"/>
    </xf>
    <xf numFmtId="0" fontId="13" fillId="0" borderId="19" xfId="0" applyFont="1" applyBorder="1" applyAlignment="1">
      <alignment horizontal="center" vertical="center" shrinkToFit="1"/>
    </xf>
    <xf numFmtId="0" fontId="0" fillId="0" borderId="23" xfId="0" applyBorder="1" applyAlignment="1">
      <alignment horizontal="right" vertical="center" shrinkToFit="1"/>
    </xf>
    <xf numFmtId="0" fontId="0" fillId="0" borderId="24" xfId="0" applyBorder="1" applyAlignment="1">
      <alignment horizontal="right" vertical="center" shrinkToFit="1"/>
    </xf>
    <xf numFmtId="0" fontId="9" fillId="2" borderId="32" xfId="0" applyFont="1" applyFill="1" applyBorder="1" applyAlignment="1">
      <alignment horizontal="center" vertical="center" shrinkToFit="1"/>
    </xf>
    <xf numFmtId="0" fontId="9" fillId="2" borderId="48" xfId="0" applyFont="1" applyFill="1" applyBorder="1" applyAlignment="1">
      <alignment horizontal="center" vertical="center" shrinkToFit="1"/>
    </xf>
    <xf numFmtId="0" fontId="9" fillId="4" borderId="48" xfId="0" applyFont="1" applyFill="1" applyBorder="1" applyAlignment="1">
      <alignment horizontal="center" vertical="center" shrinkToFit="1"/>
    </xf>
    <xf numFmtId="0" fontId="9" fillId="9" borderId="75" xfId="0" applyFont="1" applyFill="1" applyBorder="1" applyAlignment="1">
      <alignment horizontal="center" vertical="center" shrinkToFit="1"/>
    </xf>
    <xf numFmtId="0" fontId="35" fillId="0" borderId="0" xfId="0" applyFont="1">
      <alignment vertical="center"/>
    </xf>
    <xf numFmtId="0" fontId="33" fillId="0" borderId="35" xfId="0" applyFont="1" applyBorder="1" applyAlignment="1">
      <alignment horizontal="center" vertical="center" shrinkToFit="1"/>
    </xf>
    <xf numFmtId="0" fontId="9" fillId="2" borderId="178" xfId="0" applyFont="1" applyFill="1" applyBorder="1" applyAlignment="1">
      <alignment horizontal="center" vertical="center" shrinkToFit="1"/>
    </xf>
    <xf numFmtId="0" fontId="9" fillId="2" borderId="175" xfId="0" applyFont="1" applyFill="1" applyBorder="1" applyAlignment="1">
      <alignment horizontal="center" vertical="center" shrinkToFit="1"/>
    </xf>
    <xf numFmtId="0" fontId="19" fillId="0" borderId="0" xfId="0" applyFont="1">
      <alignment vertical="center"/>
    </xf>
    <xf numFmtId="0" fontId="13" fillId="0" borderId="0" xfId="0" applyFont="1" applyAlignment="1">
      <alignment vertical="center" shrinkToFit="1"/>
    </xf>
    <xf numFmtId="0" fontId="9" fillId="2" borderId="27" xfId="0" applyFont="1" applyFill="1" applyBorder="1" applyAlignment="1">
      <alignment horizontal="center" vertical="center" shrinkToFit="1"/>
    </xf>
    <xf numFmtId="0" fontId="9" fillId="0" borderId="1"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11" xfId="0" applyFont="1" applyBorder="1" applyAlignment="1">
      <alignment horizontal="center" vertical="center" shrinkToFit="1"/>
    </xf>
    <xf numFmtId="0" fontId="0" fillId="0" borderId="13" xfId="0" applyBorder="1" applyAlignment="1">
      <alignment vertical="center" shrinkToFit="1"/>
    </xf>
    <xf numFmtId="0" fontId="0" fillId="0" borderId="3" xfId="0" applyBorder="1" applyAlignment="1">
      <alignment vertical="center" shrinkToFit="1"/>
    </xf>
    <xf numFmtId="0" fontId="0" fillId="0" borderId="36" xfId="0" applyBorder="1" applyAlignment="1">
      <alignment vertical="center" shrinkToFit="1"/>
    </xf>
    <xf numFmtId="0" fontId="9" fillId="9" borderId="35" xfId="0" applyFont="1" applyFill="1" applyBorder="1" applyAlignment="1">
      <alignment horizontal="center" vertical="center" shrinkToFit="1"/>
    </xf>
    <xf numFmtId="0" fontId="9" fillId="9" borderId="15" xfId="0" applyFont="1" applyFill="1" applyBorder="1" applyAlignment="1">
      <alignment horizontal="center" vertical="center" shrinkToFit="1"/>
    </xf>
    <xf numFmtId="0" fontId="9" fillId="9" borderId="4" xfId="0" applyFont="1" applyFill="1" applyBorder="1" applyAlignment="1">
      <alignment horizontal="center" vertical="center" shrinkToFit="1"/>
    </xf>
    <xf numFmtId="0" fontId="9" fillId="9" borderId="7" xfId="0" applyFont="1" applyFill="1" applyBorder="1" applyAlignment="1">
      <alignment horizontal="center" vertical="center" shrinkToFit="1"/>
    </xf>
    <xf numFmtId="0" fontId="23" fillId="5" borderId="164" xfId="0" applyFont="1" applyFill="1" applyBorder="1" applyAlignment="1">
      <alignment horizontal="center" vertical="center" shrinkToFit="1"/>
    </xf>
    <xf numFmtId="0" fontId="23" fillId="5" borderId="181" xfId="0" applyFont="1" applyFill="1" applyBorder="1" applyAlignment="1">
      <alignment horizontal="center" vertical="center" shrinkToFit="1"/>
    </xf>
    <xf numFmtId="0" fontId="9" fillId="2" borderId="181" xfId="0" applyFont="1" applyFill="1" applyBorder="1" applyAlignment="1">
      <alignment horizontal="center" vertical="center" shrinkToFit="1"/>
    </xf>
    <xf numFmtId="0" fontId="9" fillId="2" borderId="105" xfId="0" applyFont="1" applyFill="1" applyBorder="1" applyAlignment="1">
      <alignment horizontal="center" vertical="center" shrinkToFit="1"/>
    </xf>
    <xf numFmtId="0" fontId="9" fillId="9" borderId="96" xfId="0" applyFont="1" applyFill="1" applyBorder="1" applyAlignment="1">
      <alignment horizontal="center" vertical="center" shrinkToFit="1"/>
    </xf>
    <xf numFmtId="0" fontId="9" fillId="9" borderId="97" xfId="0" applyFont="1" applyFill="1" applyBorder="1" applyAlignment="1">
      <alignment horizontal="center" vertical="center" shrinkToFit="1"/>
    </xf>
    <xf numFmtId="0" fontId="9" fillId="9" borderId="99" xfId="0" applyFont="1" applyFill="1" applyBorder="1" applyAlignment="1">
      <alignment horizontal="center" vertical="center" shrinkToFit="1"/>
    </xf>
    <xf numFmtId="0" fontId="9" fillId="9" borderId="100" xfId="0" applyFont="1" applyFill="1" applyBorder="1" applyAlignment="1">
      <alignment horizontal="center" vertical="center" shrinkToFit="1"/>
    </xf>
    <xf numFmtId="0" fontId="9" fillId="9" borderId="106" xfId="0" applyFont="1" applyFill="1" applyBorder="1" applyAlignment="1">
      <alignment horizontal="center" vertical="center" shrinkToFit="1"/>
    </xf>
    <xf numFmtId="0" fontId="23" fillId="9" borderId="103" xfId="0" applyFont="1" applyFill="1" applyBorder="1" applyAlignment="1">
      <alignment horizontal="center" vertical="center" shrinkToFit="1"/>
    </xf>
    <xf numFmtId="0" fontId="23" fillId="9" borderId="177" xfId="0" applyFont="1" applyFill="1" applyBorder="1" applyAlignment="1">
      <alignment horizontal="center" vertical="center" shrinkToFit="1"/>
    </xf>
    <xf numFmtId="0" fontId="23" fillId="9" borderId="176" xfId="0" applyFont="1" applyFill="1" applyBorder="1" applyAlignment="1">
      <alignment horizontal="center" vertical="center" shrinkToFit="1"/>
    </xf>
    <xf numFmtId="0" fontId="23" fillId="9" borderId="102" xfId="0" applyFont="1" applyFill="1" applyBorder="1" applyAlignment="1">
      <alignment horizontal="center" vertical="center" shrinkToFit="1"/>
    </xf>
    <xf numFmtId="0" fontId="23" fillId="4" borderId="175" xfId="0" applyFont="1" applyFill="1" applyBorder="1" applyAlignment="1">
      <alignment horizontal="center" vertical="center" shrinkToFit="1"/>
    </xf>
    <xf numFmtId="0" fontId="23" fillId="4" borderId="99" xfId="0" applyFont="1" applyFill="1" applyBorder="1" applyAlignment="1">
      <alignment horizontal="center" vertical="center" shrinkToFit="1"/>
    </xf>
    <xf numFmtId="0" fontId="23" fillId="9" borderId="100" xfId="0" applyFont="1" applyFill="1" applyBorder="1" applyAlignment="1">
      <alignment horizontal="center" vertical="center" shrinkToFit="1"/>
    </xf>
    <xf numFmtId="0" fontId="23" fillId="9" borderId="99" xfId="0" applyFont="1" applyFill="1" applyBorder="1" applyAlignment="1">
      <alignment horizontal="center" vertical="center" shrinkToFit="1"/>
    </xf>
    <xf numFmtId="0" fontId="33" fillId="0" borderId="138" xfId="0" applyFont="1" applyBorder="1" applyAlignment="1">
      <alignment horizontal="center" vertical="center" shrinkToFit="1"/>
    </xf>
    <xf numFmtId="0" fontId="33" fillId="0" borderId="85" xfId="0" applyFont="1" applyBorder="1" applyAlignment="1">
      <alignment horizontal="center" vertical="center" shrinkToFit="1"/>
    </xf>
    <xf numFmtId="0" fontId="0" fillId="0" borderId="88" xfId="0" applyBorder="1" applyAlignment="1">
      <alignment horizontal="center" vertical="center" shrinkToFit="1"/>
    </xf>
    <xf numFmtId="0" fontId="0" fillId="8" borderId="152" xfId="0" applyFill="1" applyBorder="1" applyAlignment="1">
      <alignment horizontal="center" vertical="center" textRotation="255" shrinkToFit="1"/>
    </xf>
    <xf numFmtId="0" fontId="0" fillId="8" borderId="152" xfId="0" applyFill="1" applyBorder="1" applyAlignment="1">
      <alignment horizontal="center" vertical="center" shrinkToFit="1"/>
    </xf>
    <xf numFmtId="0" fontId="0" fillId="8" borderId="170" xfId="0" applyFill="1" applyBorder="1" applyAlignment="1">
      <alignment horizontal="center" vertical="center" shrinkToFit="1"/>
    </xf>
    <xf numFmtId="0" fontId="0" fillId="0" borderId="84" xfId="0" applyBorder="1" applyAlignment="1">
      <alignment horizontal="center" vertical="center" shrinkToFit="1"/>
    </xf>
    <xf numFmtId="0" fontId="33" fillId="9" borderId="67" xfId="0" applyFont="1" applyFill="1" applyBorder="1" applyAlignment="1">
      <alignment horizontal="center" vertical="center" shrinkToFit="1"/>
    </xf>
    <xf numFmtId="0" fontId="33" fillId="9" borderId="51" xfId="0" applyFont="1" applyFill="1" applyBorder="1" applyAlignment="1">
      <alignment horizontal="center" vertical="center" shrinkToFit="1"/>
    </xf>
    <xf numFmtId="0" fontId="33" fillId="9" borderId="85" xfId="0" applyFont="1" applyFill="1" applyBorder="1" applyAlignment="1">
      <alignment horizontal="center" vertical="center" shrinkToFit="1"/>
    </xf>
    <xf numFmtId="0" fontId="33" fillId="9" borderId="173" xfId="0" applyFont="1" applyFill="1" applyBorder="1" applyAlignment="1">
      <alignment horizontal="center" vertical="center" shrinkToFit="1"/>
    </xf>
    <xf numFmtId="0" fontId="33" fillId="9" borderId="152" xfId="0" applyFont="1" applyFill="1" applyBorder="1" applyAlignment="1">
      <alignment horizontal="center" vertical="center" shrinkToFit="1"/>
    </xf>
    <xf numFmtId="0" fontId="33" fillId="9" borderId="93" xfId="0" applyFont="1" applyFill="1" applyBorder="1" applyAlignment="1">
      <alignment horizontal="center" vertical="center" shrinkToFit="1"/>
    </xf>
    <xf numFmtId="0" fontId="0" fillId="9" borderId="67" xfId="0" applyFill="1" applyBorder="1" applyAlignment="1">
      <alignment horizontal="center" vertical="center" shrinkToFit="1"/>
    </xf>
    <xf numFmtId="0" fontId="0" fillId="9" borderId="51" xfId="0" applyFill="1" applyBorder="1" applyAlignment="1">
      <alignment horizontal="center" vertical="center" shrinkToFit="1"/>
    </xf>
    <xf numFmtId="0" fontId="0" fillId="9" borderId="54" xfId="0" applyFill="1" applyBorder="1" applyAlignment="1">
      <alignment horizontal="center" vertical="center" shrinkToFit="1"/>
    </xf>
    <xf numFmtId="0" fontId="0" fillId="9" borderId="88" xfId="0" applyFill="1" applyBorder="1" applyAlignment="1">
      <alignment horizontal="center" vertical="center" shrinkToFit="1"/>
    </xf>
    <xf numFmtId="0" fontId="0" fillId="9" borderId="72" xfId="0" applyFill="1" applyBorder="1" applyAlignment="1">
      <alignment horizontal="center" vertical="center" shrinkToFit="1"/>
    </xf>
    <xf numFmtId="0" fontId="0" fillId="9" borderId="73" xfId="0" applyFill="1" applyBorder="1" applyAlignment="1">
      <alignment horizontal="center" vertical="center" shrinkToFit="1"/>
    </xf>
    <xf numFmtId="0" fontId="0" fillId="9" borderId="171" xfId="0" applyFill="1" applyBorder="1" applyAlignment="1">
      <alignment horizontal="center" vertical="center" shrinkToFit="1"/>
    </xf>
    <xf numFmtId="0" fontId="0" fillId="9" borderId="170" xfId="0" applyFill="1" applyBorder="1" applyAlignment="1">
      <alignment horizontal="center" vertical="center" shrinkToFit="1"/>
    </xf>
    <xf numFmtId="0" fontId="0" fillId="9" borderId="87" xfId="0" applyFill="1" applyBorder="1" applyAlignment="1">
      <alignment horizontal="center" vertical="center" shrinkToFit="1"/>
    </xf>
    <xf numFmtId="0" fontId="0" fillId="9" borderId="140" xfId="0" applyFill="1" applyBorder="1" applyAlignment="1">
      <alignment horizontal="center" vertical="center" shrinkToFit="1"/>
    </xf>
    <xf numFmtId="0" fontId="33" fillId="9" borderId="59" xfId="0" applyFont="1" applyFill="1" applyBorder="1" applyAlignment="1">
      <alignment horizontal="center" vertical="center" shrinkToFit="1"/>
    </xf>
    <xf numFmtId="0" fontId="33" fillId="9" borderId="58" xfId="0" applyFont="1" applyFill="1" applyBorder="1" applyAlignment="1">
      <alignment horizontal="center" vertical="center" shrinkToFit="1"/>
    </xf>
    <xf numFmtId="0" fontId="33" fillId="9" borderId="139" xfId="0" applyFont="1" applyFill="1" applyBorder="1" applyAlignment="1">
      <alignment horizontal="center" vertical="center" shrinkToFit="1"/>
    </xf>
    <xf numFmtId="0" fontId="33" fillId="9" borderId="73" xfId="0" applyFont="1" applyFill="1" applyBorder="1" applyAlignment="1">
      <alignment horizontal="center" vertical="center" shrinkToFit="1"/>
    </xf>
    <xf numFmtId="0" fontId="33" fillId="9" borderId="169" xfId="0" applyFont="1" applyFill="1" applyBorder="1" applyAlignment="1">
      <alignment horizontal="center" vertical="center" shrinkToFit="1"/>
    </xf>
    <xf numFmtId="0" fontId="0" fillId="9" borderId="60" xfId="0" applyFill="1" applyBorder="1" applyAlignment="1">
      <alignment horizontal="center" vertical="center" shrinkToFit="1"/>
    </xf>
    <xf numFmtId="0" fontId="0" fillId="9" borderId="84" xfId="0" applyFill="1" applyBorder="1" applyAlignment="1">
      <alignment horizontal="center" vertical="center" shrinkToFit="1"/>
    </xf>
    <xf numFmtId="0" fontId="0" fillId="9" borderId="151" xfId="0" applyFill="1" applyBorder="1" applyAlignment="1">
      <alignment horizontal="center" vertical="center" shrinkToFit="1"/>
    </xf>
    <xf numFmtId="0" fontId="0" fillId="9" borderId="152" xfId="0" applyFill="1" applyBorder="1" applyAlignment="1">
      <alignment horizontal="center" vertical="center" shrinkToFit="1"/>
    </xf>
    <xf numFmtId="0" fontId="0" fillId="9" borderId="86" xfId="0" applyFill="1" applyBorder="1" applyAlignment="1">
      <alignment horizontal="center" vertical="center" shrinkToFit="1"/>
    </xf>
    <xf numFmtId="0" fontId="0" fillId="9" borderId="150" xfId="0" applyFill="1" applyBorder="1" applyAlignment="1">
      <alignment horizontal="center" vertical="center" shrinkToFit="1"/>
    </xf>
    <xf numFmtId="0" fontId="0" fillId="9" borderId="109" xfId="0" applyFill="1" applyBorder="1" applyAlignment="1">
      <alignment horizontal="center" vertical="center" shrinkToFit="1"/>
    </xf>
    <xf numFmtId="0" fontId="0" fillId="9" borderId="136" xfId="0" applyFill="1" applyBorder="1" applyAlignment="1">
      <alignment horizontal="center" vertical="center" shrinkToFit="1"/>
    </xf>
    <xf numFmtId="0" fontId="0" fillId="9" borderId="110" xfId="0" applyFill="1" applyBorder="1" applyAlignment="1">
      <alignment horizontal="center" vertical="center" shrinkToFit="1"/>
    </xf>
    <xf numFmtId="0" fontId="0" fillId="11" borderId="67" xfId="0" applyFill="1" applyBorder="1" applyAlignment="1">
      <alignment horizontal="center" vertical="center" shrinkToFit="1"/>
    </xf>
    <xf numFmtId="0" fontId="0" fillId="11" borderId="51" xfId="0" applyFill="1" applyBorder="1" applyAlignment="1">
      <alignment horizontal="center" vertical="center" shrinkToFit="1"/>
    </xf>
    <xf numFmtId="0" fontId="0" fillId="11" borderId="84" xfId="0" applyFill="1" applyBorder="1" applyAlignment="1">
      <alignment horizontal="center" vertical="center" shrinkToFit="1"/>
    </xf>
    <xf numFmtId="0" fontId="0" fillId="11" borderId="72" xfId="0" applyFill="1" applyBorder="1" applyAlignment="1">
      <alignment horizontal="center" vertical="center" shrinkToFit="1"/>
    </xf>
    <xf numFmtId="0" fontId="0" fillId="11" borderId="73" xfId="0" applyFill="1" applyBorder="1" applyAlignment="1">
      <alignment horizontal="center" vertical="center" shrinkToFit="1"/>
    </xf>
    <xf numFmtId="0" fontId="0" fillId="11" borderId="86" xfId="0" applyFill="1" applyBorder="1" applyAlignment="1">
      <alignment horizontal="center" vertical="center" shrinkToFit="1"/>
    </xf>
    <xf numFmtId="0" fontId="0" fillId="9" borderId="40" xfId="0" applyFill="1" applyBorder="1" applyAlignment="1">
      <alignment vertical="center" shrinkToFit="1"/>
    </xf>
    <xf numFmtId="0" fontId="0" fillId="9" borderId="5" xfId="0" applyFill="1" applyBorder="1" applyAlignment="1">
      <alignment vertical="center" shrinkToFit="1"/>
    </xf>
    <xf numFmtId="0" fontId="9" fillId="9" borderId="6" xfId="0" applyFont="1" applyFill="1" applyBorder="1" applyAlignment="1">
      <alignment horizontal="center" vertical="center" shrinkToFit="1"/>
    </xf>
    <xf numFmtId="0" fontId="0" fillId="9" borderId="163" xfId="0" applyFill="1" applyBorder="1" applyAlignment="1">
      <alignment vertical="center" shrinkToFit="1"/>
    </xf>
    <xf numFmtId="0" fontId="9" fillId="9" borderId="164" xfId="0" applyFont="1" applyFill="1" applyBorder="1" applyAlignment="1">
      <alignment horizontal="center" vertical="center" shrinkToFit="1"/>
    </xf>
    <xf numFmtId="0" fontId="9" fillId="9" borderId="185" xfId="0" applyFont="1" applyFill="1" applyBorder="1" applyAlignment="1">
      <alignment horizontal="center" vertical="center" shrinkToFit="1"/>
    </xf>
    <xf numFmtId="0" fontId="9" fillId="9" borderId="184" xfId="0" applyFont="1" applyFill="1" applyBorder="1" applyAlignment="1">
      <alignment horizontal="center" vertical="center" shrinkToFit="1"/>
    </xf>
    <xf numFmtId="0" fontId="33" fillId="9" borderId="185" xfId="0" applyFont="1" applyFill="1" applyBorder="1" applyAlignment="1">
      <alignment horizontal="center" vertical="center" shrinkToFit="1"/>
    </xf>
    <xf numFmtId="0" fontId="9" fillId="9" borderId="38" xfId="0" applyFont="1" applyFill="1" applyBorder="1" applyAlignment="1">
      <alignment horizontal="center" vertical="center" shrinkToFit="1"/>
    </xf>
    <xf numFmtId="0" fontId="33" fillId="9" borderId="39" xfId="0" applyFont="1" applyFill="1" applyBorder="1" applyAlignment="1">
      <alignment horizontal="center" vertical="center" shrinkToFit="1"/>
    </xf>
    <xf numFmtId="0" fontId="33" fillId="0" borderId="110" xfId="0" applyFont="1" applyBorder="1" applyAlignment="1">
      <alignment horizontal="center" vertical="center" shrinkToFit="1"/>
    </xf>
    <xf numFmtId="0" fontId="33" fillId="9" borderId="84" xfId="0" applyFont="1" applyFill="1" applyBorder="1" applyAlignment="1">
      <alignment horizontal="center" vertical="center" shrinkToFit="1"/>
    </xf>
    <xf numFmtId="0" fontId="33" fillId="0" borderId="84" xfId="0" applyFont="1" applyBorder="1" applyAlignment="1">
      <alignment horizontal="center" vertical="center" shrinkToFit="1"/>
    </xf>
    <xf numFmtId="0" fontId="33" fillId="9" borderId="86"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23" fillId="4" borderId="99" xfId="0" applyFont="1" applyFill="1" applyBorder="1" applyAlignment="1">
      <alignment horizontal="center" vertical="center" shrinkToFit="1"/>
    </xf>
    <xf numFmtId="0" fontId="9" fillId="5" borderId="48" xfId="0" applyFont="1" applyFill="1" applyBorder="1" applyAlignment="1">
      <alignment horizontal="center" vertical="center" shrinkToFit="1"/>
    </xf>
    <xf numFmtId="0" fontId="9" fillId="5" borderId="186" xfId="0" applyFont="1" applyFill="1" applyBorder="1" applyAlignment="1">
      <alignment horizontal="center" vertical="center" shrinkToFit="1"/>
    </xf>
    <xf numFmtId="0" fontId="9" fillId="5" borderId="26" xfId="0" applyFont="1" applyFill="1" applyBorder="1" applyAlignment="1">
      <alignment horizontal="center" vertical="center" shrinkToFit="1"/>
    </xf>
    <xf numFmtId="0" fontId="23" fillId="5" borderId="48" xfId="0" applyFont="1" applyFill="1" applyBorder="1" applyAlignment="1">
      <alignment horizontal="center" vertical="center" shrinkToFit="1"/>
    </xf>
    <xf numFmtId="0" fontId="23" fillId="5" borderId="186" xfId="0" applyFont="1" applyFill="1" applyBorder="1" applyAlignment="1">
      <alignment horizontal="center" vertical="center" shrinkToFit="1"/>
    </xf>
    <xf numFmtId="0" fontId="23" fillId="5" borderId="26" xfId="0" applyFont="1" applyFill="1" applyBorder="1" applyAlignment="1">
      <alignment horizontal="center" vertical="center" shrinkToFit="1"/>
    </xf>
    <xf numFmtId="0" fontId="0" fillId="0" borderId="24" xfId="0" applyBorder="1" applyAlignment="1">
      <alignment horizontal="right" vertical="center"/>
    </xf>
    <xf numFmtId="0" fontId="0" fillId="0" borderId="25" xfId="0" applyBorder="1" applyAlignment="1">
      <alignment horizontal="right" vertical="center"/>
    </xf>
    <xf numFmtId="0" fontId="0" fillId="0" borderId="11" xfId="0" applyBorder="1" applyAlignment="1">
      <alignment horizontal="center" vertical="center" shrinkToFit="1"/>
    </xf>
    <xf numFmtId="0" fontId="0" fillId="0" borderId="48" xfId="0"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0" fillId="0" borderId="23" xfId="0" applyBorder="1" applyAlignment="1">
      <alignment horizontal="center" vertical="center" shrinkToFit="1"/>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6" borderId="2" xfId="0" applyFill="1" applyBorder="1" applyAlignment="1">
      <alignment horizontal="center" vertical="center"/>
    </xf>
    <xf numFmtId="0" fontId="0" fillId="6" borderId="8" xfId="0" applyFill="1" applyBorder="1" applyAlignment="1">
      <alignment horizontal="center" vertical="center"/>
    </xf>
    <xf numFmtId="0" fontId="0" fillId="6" borderId="20" xfId="0" applyFill="1" applyBorder="1" applyAlignment="1">
      <alignment horizontal="center" vertical="center"/>
    </xf>
    <xf numFmtId="0" fontId="9" fillId="2" borderId="3"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23" fillId="4" borderId="23" xfId="0" applyFont="1" applyFill="1" applyBorder="1" applyAlignment="1">
      <alignment horizontal="center" vertical="center" shrinkToFit="1"/>
    </xf>
    <xf numFmtId="0" fontId="23" fillId="4" borderId="45" xfId="0" applyFont="1" applyFill="1" applyBorder="1" applyAlignment="1">
      <alignment horizontal="center" vertical="center" shrinkToFit="1"/>
    </xf>
    <xf numFmtId="0" fontId="23" fillId="4" borderId="4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0" fillId="6" borderId="19" xfId="0" applyFill="1" applyBorder="1" applyAlignment="1">
      <alignment horizontal="center" vertical="center"/>
    </xf>
    <xf numFmtId="0" fontId="0" fillId="6" borderId="43" xfId="0" applyFill="1" applyBorder="1" applyAlignment="1">
      <alignment horizontal="center" vertical="center"/>
    </xf>
    <xf numFmtId="0" fontId="0" fillId="6" borderId="52" xfId="0" applyFill="1" applyBorder="1" applyAlignment="1">
      <alignment horizontal="center" vertical="center"/>
    </xf>
    <xf numFmtId="0" fontId="0" fillId="7" borderId="19" xfId="0" applyFill="1" applyBorder="1" applyAlignment="1">
      <alignment horizontal="center" vertical="center"/>
    </xf>
    <xf numFmtId="0" fontId="0" fillId="7" borderId="43" xfId="0" applyFill="1" applyBorder="1" applyAlignment="1">
      <alignment horizontal="center" vertical="center"/>
    </xf>
    <xf numFmtId="0" fontId="0" fillId="7" borderId="52" xfId="0" applyFill="1" applyBorder="1" applyAlignment="1">
      <alignment horizontal="center" vertical="center"/>
    </xf>
    <xf numFmtId="0" fontId="0" fillId="0" borderId="67" xfId="0" applyBorder="1" applyAlignment="1">
      <alignment horizontal="center" vertical="center" shrinkToFit="1"/>
    </xf>
    <xf numFmtId="0" fontId="0" fillId="0" borderId="51" xfId="0" applyBorder="1" applyAlignment="1">
      <alignment horizontal="center" vertical="center" shrinkToFit="1"/>
    </xf>
    <xf numFmtId="0" fontId="0" fillId="0" borderId="63" xfId="0" applyBorder="1" applyAlignment="1">
      <alignment horizontal="center" vertical="center"/>
    </xf>
    <xf numFmtId="0" fontId="0" fillId="0" borderId="83" xfId="0"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9" fillId="4" borderId="73" xfId="0" applyFont="1" applyFill="1" applyBorder="1" applyAlignment="1">
      <alignment horizontal="center" vertical="center"/>
    </xf>
    <xf numFmtId="0" fontId="9" fillId="4" borderId="86" xfId="0" applyFont="1" applyFill="1" applyBorder="1" applyAlignment="1">
      <alignment horizontal="center" vertical="center"/>
    </xf>
    <xf numFmtId="0" fontId="0" fillId="0" borderId="108" xfId="0" applyBorder="1" applyAlignment="1">
      <alignment horizontal="center" vertical="center" shrinkToFit="1"/>
    </xf>
    <xf numFmtId="0" fontId="0" fillId="0" borderId="109" xfId="0" applyBorder="1" applyAlignment="1">
      <alignment horizontal="center" vertical="center" shrinkToFit="1"/>
    </xf>
    <xf numFmtId="0" fontId="23" fillId="4" borderId="23" xfId="0" applyFont="1" applyFill="1" applyBorder="1" applyAlignment="1">
      <alignment horizontal="center" vertical="center"/>
    </xf>
    <xf numFmtId="0" fontId="23" fillId="4" borderId="45" xfId="0" applyFont="1" applyFill="1" applyBorder="1" applyAlignment="1">
      <alignment horizontal="center" vertical="center"/>
    </xf>
    <xf numFmtId="0" fontId="0" fillId="0" borderId="23" xfId="0" applyBorder="1" applyAlignment="1">
      <alignment horizontal="right" vertical="center"/>
    </xf>
    <xf numFmtId="0" fontId="0" fillId="0" borderId="46" xfId="0" applyBorder="1" applyAlignment="1">
      <alignment horizontal="right" vertical="center"/>
    </xf>
    <xf numFmtId="0" fontId="0" fillId="0" borderId="3" xfId="0"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right" vertical="center"/>
    </xf>
    <xf numFmtId="0" fontId="0" fillId="0" borderId="9" xfId="0" applyBorder="1" applyAlignment="1">
      <alignment horizontal="right" vertical="center"/>
    </xf>
    <xf numFmtId="0" fontId="20" fillId="0" borderId="0" xfId="0" applyFont="1" applyAlignment="1">
      <alignment horizontal="left" vertical="center"/>
    </xf>
    <xf numFmtId="0" fontId="11" fillId="0" borderId="0" xfId="0" applyFont="1" applyAlignment="1">
      <alignment horizontal="left" vertical="center"/>
    </xf>
    <xf numFmtId="0" fontId="0" fillId="0" borderId="23"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7" xfId="0" applyBorder="1" applyAlignment="1">
      <alignment horizontal="right" vertical="center"/>
    </xf>
    <xf numFmtId="0" fontId="9" fillId="2" borderId="23" xfId="0" applyFont="1" applyFill="1" applyBorder="1" applyAlignment="1">
      <alignment horizontal="center" vertical="center" shrinkToFit="1"/>
    </xf>
    <xf numFmtId="0" fontId="9" fillId="2" borderId="45" xfId="0" applyFont="1" applyFill="1" applyBorder="1" applyAlignment="1">
      <alignment horizontal="center" vertical="center" shrinkToFit="1"/>
    </xf>
    <xf numFmtId="0" fontId="9" fillId="2" borderId="46" xfId="0" applyFont="1" applyFill="1"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8" fillId="0" borderId="20" xfId="0" applyFont="1" applyBorder="1" applyAlignment="1">
      <alignment horizontal="left" vertical="center" shrinkToFit="1"/>
    </xf>
    <xf numFmtId="0" fontId="8" fillId="0" borderId="43" xfId="0" applyFont="1" applyBorder="1" applyAlignment="1">
      <alignment horizontal="left" vertical="center" shrinkToFit="1"/>
    </xf>
    <xf numFmtId="0" fontId="8" fillId="0" borderId="52" xfId="0" applyFont="1" applyBorder="1" applyAlignment="1">
      <alignment horizontal="left" vertical="center" shrinkToFit="1"/>
    </xf>
    <xf numFmtId="0" fontId="9" fillId="2" borderId="24" xfId="0" applyFont="1" applyFill="1" applyBorder="1" applyAlignment="1">
      <alignment horizontal="center" vertical="center" shrinkToFit="1"/>
    </xf>
    <xf numFmtId="0" fontId="9" fillId="2" borderId="25" xfId="0" applyFont="1" applyFill="1" applyBorder="1" applyAlignment="1">
      <alignment horizontal="center" vertical="center" shrinkToFit="1"/>
    </xf>
    <xf numFmtId="0" fontId="9" fillId="2" borderId="47" xfId="0" applyFont="1" applyFill="1" applyBorder="1" applyAlignment="1">
      <alignment horizontal="center" vertical="center" shrinkToFit="1"/>
    </xf>
    <xf numFmtId="0" fontId="9" fillId="4" borderId="155" xfId="0" applyFont="1" applyFill="1" applyBorder="1" applyAlignment="1">
      <alignment horizontal="center" vertical="center"/>
    </xf>
    <xf numFmtId="0" fontId="9" fillId="4" borderId="156" xfId="0" applyFont="1" applyFill="1" applyBorder="1" applyAlignment="1">
      <alignment horizontal="center" vertical="center"/>
    </xf>
    <xf numFmtId="0" fontId="23" fillId="4" borderId="46" xfId="0" applyFont="1" applyFill="1" applyBorder="1" applyAlignment="1">
      <alignment horizontal="center" vertical="center"/>
    </xf>
    <xf numFmtId="0" fontId="0" fillId="7" borderId="167" xfId="0" applyFill="1" applyBorder="1" applyAlignment="1">
      <alignment horizontal="center" vertical="center"/>
    </xf>
    <xf numFmtId="0" fontId="0" fillId="7" borderId="31" xfId="0" applyFill="1" applyBorder="1" applyAlignment="1">
      <alignment horizontal="center" vertical="center"/>
    </xf>
    <xf numFmtId="0" fontId="0" fillId="7" borderId="56" xfId="0" applyFill="1" applyBorder="1" applyAlignment="1">
      <alignment horizontal="center" vertical="center"/>
    </xf>
    <xf numFmtId="0" fontId="10" fillId="3" borderId="10" xfId="0" applyFont="1" applyFill="1" applyBorder="1" applyAlignment="1">
      <alignment horizontal="center" vertical="center"/>
    </xf>
    <xf numFmtId="0" fontId="0" fillId="0" borderId="1" xfId="0" applyBorder="1" applyAlignment="1">
      <alignment horizontal="right" vertical="center"/>
    </xf>
    <xf numFmtId="0" fontId="0" fillId="0" borderId="11" xfId="0" applyBorder="1" applyAlignment="1">
      <alignment horizontal="right" vertical="center"/>
    </xf>
    <xf numFmtId="0" fontId="0" fillId="0" borderId="20" xfId="0" applyBorder="1" applyAlignment="1">
      <alignment horizontal="left" vertical="center" shrinkToFit="1"/>
    </xf>
    <xf numFmtId="0" fontId="0" fillId="0" borderId="43" xfId="0" applyBorder="1" applyAlignment="1">
      <alignment horizontal="left" vertical="center" shrinkToFit="1"/>
    </xf>
    <xf numFmtId="0" fontId="0" fillId="0" borderId="52" xfId="0" applyBorder="1" applyAlignment="1">
      <alignment horizontal="left" vertical="center" shrinkToFit="1"/>
    </xf>
    <xf numFmtId="0" fontId="10" fillId="0" borderId="0" xfId="0" applyFont="1" applyAlignment="1">
      <alignment horizontal="center" vertical="center"/>
    </xf>
    <xf numFmtId="0" fontId="40" fillId="0" borderId="20" xfId="0" applyFont="1" applyBorder="1" applyAlignment="1">
      <alignment horizontal="center" vertical="center"/>
    </xf>
    <xf numFmtId="0" fontId="40" fillId="0" borderId="43" xfId="0" applyFont="1" applyBorder="1" applyAlignment="1">
      <alignment horizontal="center" vertical="center"/>
    </xf>
    <xf numFmtId="0" fontId="40" fillId="0" borderId="52" xfId="0" applyFont="1" applyBorder="1" applyAlignment="1">
      <alignment horizontal="center" vertical="center"/>
    </xf>
    <xf numFmtId="0" fontId="0" fillId="0" borderId="48" xfId="0" applyBorder="1" applyAlignment="1">
      <alignment horizontal="center" vertical="center"/>
    </xf>
    <xf numFmtId="0" fontId="9" fillId="0" borderId="11"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9" fillId="0" borderId="12" xfId="0" applyFont="1" applyBorder="1" applyAlignment="1">
      <alignment horizontal="right" vertical="center"/>
    </xf>
    <xf numFmtId="0" fontId="9" fillId="0" borderId="25" xfId="0" applyFont="1" applyBorder="1" applyAlignment="1">
      <alignment horizontal="right" vertical="center"/>
    </xf>
    <xf numFmtId="0" fontId="30" fillId="0" borderId="0" xfId="0" applyFont="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9" fillId="0" borderId="17" xfId="0" applyFont="1" applyBorder="1" applyAlignment="1">
      <alignment horizontal="center" vertical="center"/>
    </xf>
    <xf numFmtId="0" fontId="9" fillId="0" borderId="57" xfId="0" applyFont="1" applyBorder="1" applyAlignment="1">
      <alignment horizontal="center" vertical="center"/>
    </xf>
    <xf numFmtId="0" fontId="9" fillId="0" borderId="18"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25" xfId="0" applyBorder="1" applyAlignment="1">
      <alignment horizontal="center" vertical="center"/>
    </xf>
    <xf numFmtId="0" fontId="9" fillId="0" borderId="25" xfId="0" applyFont="1" applyBorder="1" applyAlignment="1">
      <alignment horizontal="center" vertical="center"/>
    </xf>
    <xf numFmtId="0" fontId="9" fillId="0" borderId="47" xfId="0" applyFont="1" applyBorder="1" applyAlignment="1">
      <alignment horizontal="center" vertical="center"/>
    </xf>
    <xf numFmtId="0" fontId="0" fillId="0" borderId="51" xfId="0" applyBorder="1" applyAlignment="1">
      <alignment horizontal="center" vertical="center"/>
    </xf>
    <xf numFmtId="0" fontId="23" fillId="0" borderId="51" xfId="0" applyFont="1" applyBorder="1" applyAlignment="1">
      <alignment horizontal="center" vertical="center"/>
    </xf>
    <xf numFmtId="0" fontId="37" fillId="0" borderId="0" xfId="0" applyFont="1" applyAlignment="1">
      <alignment horizontal="left" vertical="center"/>
    </xf>
    <xf numFmtId="0" fontId="29" fillId="0" borderId="0" xfId="0" applyFont="1" applyAlignment="1">
      <alignment horizontal="center" vertical="center"/>
    </xf>
    <xf numFmtId="0" fontId="27" fillId="0" borderId="0" xfId="0" applyFont="1" applyAlignment="1">
      <alignment horizontal="left" vertical="center"/>
    </xf>
    <xf numFmtId="0" fontId="26" fillId="0" borderId="0" xfId="0" applyFont="1" applyAlignment="1">
      <alignment horizontal="left" vertical="center" wrapText="1"/>
    </xf>
    <xf numFmtId="0" fontId="23" fillId="0" borderId="54" xfId="0" applyFont="1" applyBorder="1" applyAlignment="1">
      <alignment horizontal="right" vertical="center"/>
    </xf>
    <xf numFmtId="0" fontId="23" fillId="0" borderId="22" xfId="0" applyFont="1" applyBorder="1" applyAlignment="1">
      <alignment horizontal="right" vertical="center"/>
    </xf>
    <xf numFmtId="0" fontId="23" fillId="0" borderId="55" xfId="0" applyFont="1" applyBorder="1" applyAlignment="1">
      <alignment horizontal="right" vertical="center"/>
    </xf>
    <xf numFmtId="0" fontId="0" fillId="0" borderId="179" xfId="0" applyBorder="1" applyAlignment="1">
      <alignment horizontal="center" vertical="center"/>
    </xf>
    <xf numFmtId="0" fontId="0" fillId="0" borderId="180" xfId="0" applyBorder="1" applyAlignment="1">
      <alignment horizontal="center" vertical="center"/>
    </xf>
    <xf numFmtId="0" fontId="0" fillId="0" borderId="54" xfId="0" applyBorder="1" applyAlignment="1">
      <alignment horizontal="center" vertical="center"/>
    </xf>
    <xf numFmtId="0" fontId="0" fillId="0" borderId="60" xfId="0" applyBorder="1" applyAlignment="1">
      <alignment horizontal="center" vertical="center"/>
    </xf>
    <xf numFmtId="0" fontId="31" fillId="0" borderId="51" xfId="0" applyFont="1" applyBorder="1" applyAlignment="1">
      <alignment horizontal="center" vertical="center"/>
    </xf>
    <xf numFmtId="0" fontId="0" fillId="4" borderId="51" xfId="0" applyFill="1" applyBorder="1" applyAlignment="1">
      <alignment horizontal="center" vertical="center"/>
    </xf>
    <xf numFmtId="0" fontId="0" fillId="0" borderId="68" xfId="0" applyBorder="1" applyAlignment="1">
      <alignment horizontal="center" vertical="center"/>
    </xf>
    <xf numFmtId="0" fontId="0" fillId="0" borderId="85" xfId="0" applyBorder="1" applyAlignment="1">
      <alignment horizontal="center" vertical="center"/>
    </xf>
    <xf numFmtId="0" fontId="0" fillId="0" borderId="41" xfId="0" applyBorder="1" applyAlignment="1">
      <alignment horizontal="center" vertical="center" shrinkToFit="1"/>
    </xf>
    <xf numFmtId="0" fontId="0" fillId="0" borderId="94" xfId="0" applyBorder="1" applyAlignment="1">
      <alignment horizontal="center" vertical="center" shrinkToFit="1"/>
    </xf>
    <xf numFmtId="0" fontId="0" fillId="0" borderId="72"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67" xfId="0" applyBorder="1" applyAlignment="1">
      <alignment horizontal="center" vertical="center"/>
    </xf>
    <xf numFmtId="0" fontId="0" fillId="0" borderId="84" xfId="0" applyBorder="1" applyAlignment="1">
      <alignment horizontal="center" vertical="center"/>
    </xf>
    <xf numFmtId="0" fontId="0" fillId="9" borderId="40" xfId="0" applyFill="1" applyBorder="1" applyAlignment="1">
      <alignment horizontal="center" vertical="center" shrinkToFit="1"/>
    </xf>
    <xf numFmtId="0" fontId="0" fillId="9" borderId="42" xfId="0" applyFill="1" applyBorder="1" applyAlignment="1">
      <alignment horizontal="center" vertical="center" shrinkToFit="1"/>
    </xf>
    <xf numFmtId="0" fontId="0" fillId="0" borderId="75" xfId="0" applyBorder="1" applyAlignment="1">
      <alignment horizontal="center" vertical="center" shrinkToFit="1"/>
    </xf>
    <xf numFmtId="0" fontId="0" fillId="0" borderId="131" xfId="0" applyBorder="1" applyAlignment="1">
      <alignment horizontal="center" vertical="center" shrinkToFit="1"/>
    </xf>
    <xf numFmtId="0" fontId="0" fillId="0" borderId="125" xfId="0" applyBorder="1" applyAlignment="1">
      <alignment horizontal="center" vertical="center"/>
    </xf>
    <xf numFmtId="0" fontId="0" fillId="0" borderId="128" xfId="0" applyBorder="1" applyAlignment="1">
      <alignment horizontal="center" vertical="center"/>
    </xf>
    <xf numFmtId="0" fontId="0" fillId="7" borderId="107" xfId="0" applyFill="1" applyBorder="1" applyAlignment="1">
      <alignment horizontal="center" vertical="center"/>
    </xf>
    <xf numFmtId="0" fontId="0" fillId="7" borderId="65" xfId="0" applyFill="1" applyBorder="1" applyAlignment="1">
      <alignment horizontal="center" vertical="center"/>
    </xf>
    <xf numFmtId="0" fontId="0" fillId="7" borderId="66" xfId="0" applyFill="1" applyBorder="1" applyAlignment="1">
      <alignment horizontal="center" vertical="center"/>
    </xf>
    <xf numFmtId="0" fontId="0" fillId="9" borderId="94" xfId="0" applyFill="1" applyBorder="1" applyAlignment="1">
      <alignment horizontal="center" vertical="center" shrinkToFit="1"/>
    </xf>
    <xf numFmtId="0" fontId="0" fillId="9" borderId="76" xfId="0" applyFill="1" applyBorder="1" applyAlignment="1">
      <alignment horizontal="center" vertical="center" shrinkToFit="1"/>
    </xf>
    <xf numFmtId="0" fontId="0" fillId="0" borderId="107" xfId="0" applyBorder="1" applyAlignment="1">
      <alignment horizontal="center" vertical="center" shrinkToFit="1"/>
    </xf>
    <xf numFmtId="0" fontId="0" fillId="0" borderId="129" xfId="0" applyBorder="1" applyAlignment="1">
      <alignment horizontal="center" vertical="center" shrinkToFit="1"/>
    </xf>
    <xf numFmtId="0" fontId="0" fillId="0" borderId="126" xfId="0" applyBorder="1" applyAlignment="1">
      <alignment horizontal="center" vertical="center"/>
    </xf>
    <xf numFmtId="0" fontId="0" fillId="0" borderId="127" xfId="0" applyBorder="1" applyAlignment="1">
      <alignment horizontal="center" vertical="center"/>
    </xf>
    <xf numFmtId="0" fontId="9" fillId="2" borderId="161" xfId="0" applyFont="1" applyFill="1" applyBorder="1" applyAlignment="1">
      <alignment horizontal="center" vertical="center"/>
    </xf>
    <xf numFmtId="0" fontId="9" fillId="2" borderId="162" xfId="0" applyFont="1" applyFill="1" applyBorder="1" applyAlignment="1">
      <alignment horizontal="center" vertical="center"/>
    </xf>
    <xf numFmtId="0" fontId="0" fillId="0" borderId="131" xfId="0" applyBorder="1" applyAlignment="1">
      <alignment horizontal="right" vertical="center"/>
    </xf>
    <xf numFmtId="0" fontId="23" fillId="4" borderId="71" xfId="0" applyFont="1" applyFill="1" applyBorder="1" applyAlignment="1">
      <alignment horizontal="center" vertical="center" shrinkToFit="1"/>
    </xf>
    <xf numFmtId="0" fontId="0" fillId="0" borderId="40" xfId="0" applyBorder="1" applyAlignment="1">
      <alignment horizontal="right" vertical="center"/>
    </xf>
    <xf numFmtId="0" fontId="0" fillId="0" borderId="50" xfId="0" applyBorder="1" applyAlignment="1">
      <alignment horizontal="right" vertical="center"/>
    </xf>
    <xf numFmtId="0" fontId="9" fillId="2" borderId="74" xfId="0" applyFont="1" applyFill="1" applyBorder="1" applyAlignment="1">
      <alignment horizontal="center" vertical="center" shrinkToFit="1"/>
    </xf>
    <xf numFmtId="0" fontId="9" fillId="2" borderId="82" xfId="0" applyFont="1" applyFill="1" applyBorder="1" applyAlignment="1">
      <alignment horizontal="center" vertical="center" shrinkToFit="1"/>
    </xf>
    <xf numFmtId="0" fontId="9" fillId="2" borderId="76" xfId="0" applyFont="1" applyFill="1" applyBorder="1" applyAlignment="1">
      <alignment horizontal="center" vertical="center" shrinkToFit="1"/>
    </xf>
    <xf numFmtId="0" fontId="0" fillId="0" borderId="38" xfId="0" applyBorder="1" applyAlignment="1">
      <alignment horizontal="right" vertical="center"/>
    </xf>
    <xf numFmtId="0" fontId="9" fillId="2" borderId="71" xfId="0" applyFont="1" applyFill="1" applyBorder="1" applyAlignment="1">
      <alignment horizontal="center" vertical="center" shrinkToFit="1"/>
    </xf>
    <xf numFmtId="0" fontId="0" fillId="0" borderId="119" xfId="0" applyBorder="1" applyAlignment="1">
      <alignment horizontal="center" vertical="center"/>
    </xf>
    <xf numFmtId="0" fontId="0" fillId="0" borderId="121" xfId="0" applyBorder="1" applyAlignment="1">
      <alignment horizontal="center" vertical="center"/>
    </xf>
    <xf numFmtId="0" fontId="0" fillId="0" borderId="116" xfId="0" applyBorder="1" applyAlignment="1">
      <alignment horizontal="center" vertical="center"/>
    </xf>
    <xf numFmtId="0" fontId="0" fillId="0" borderId="118" xfId="0" applyBorder="1" applyAlignment="1">
      <alignment horizontal="center" vertical="center"/>
    </xf>
    <xf numFmtId="0" fontId="0" fillId="0" borderId="113" xfId="0" applyBorder="1" applyAlignment="1">
      <alignment horizontal="center" vertical="center"/>
    </xf>
    <xf numFmtId="0" fontId="0" fillId="0" borderId="115" xfId="0" applyBorder="1" applyAlignment="1">
      <alignment horizontal="center" vertical="center"/>
    </xf>
    <xf numFmtId="0" fontId="0" fillId="0" borderId="76" xfId="0" applyBorder="1" applyAlignment="1">
      <alignment horizontal="center" vertical="center" shrinkToFit="1"/>
    </xf>
    <xf numFmtId="0" fontId="0" fillId="0" borderId="36" xfId="0" applyBorder="1" applyAlignment="1">
      <alignment horizontal="right" vertical="center"/>
    </xf>
    <xf numFmtId="0" fontId="0" fillId="0" borderId="49" xfId="0" applyBorder="1" applyAlignment="1">
      <alignment horizontal="right" vertical="center"/>
    </xf>
    <xf numFmtId="0" fontId="0" fillId="4" borderId="64" xfId="0" applyFill="1" applyBorder="1" applyAlignment="1">
      <alignment horizontal="center" vertical="center" shrinkToFit="1"/>
    </xf>
    <xf numFmtId="0" fontId="0" fillId="4" borderId="65" xfId="0" applyFill="1" applyBorder="1" applyAlignment="1">
      <alignment horizontal="center" vertical="center" shrinkToFit="1"/>
    </xf>
    <xf numFmtId="0" fontId="0" fillId="4" borderId="66" xfId="0" applyFill="1" applyBorder="1" applyAlignment="1">
      <alignment horizontal="center" vertical="center" shrinkToFit="1"/>
    </xf>
    <xf numFmtId="0" fontId="0" fillId="4" borderId="23" xfId="0" applyFill="1" applyBorder="1" applyAlignment="1">
      <alignment horizontal="center" vertical="center" shrinkToFit="1"/>
    </xf>
    <xf numFmtId="0" fontId="0" fillId="4" borderId="45" xfId="0" applyFill="1" applyBorder="1" applyAlignment="1">
      <alignment horizontal="center" vertical="center" shrinkToFit="1"/>
    </xf>
    <xf numFmtId="0" fontId="0" fillId="4" borderId="71" xfId="0" applyFill="1" applyBorder="1" applyAlignment="1">
      <alignment horizontal="center" vertical="center" shrinkToFit="1"/>
    </xf>
    <xf numFmtId="0" fontId="32" fillId="0" borderId="63" xfId="0" applyFont="1" applyBorder="1" applyAlignment="1">
      <alignment horizontal="center" vertical="center"/>
    </xf>
    <xf numFmtId="0" fontId="32" fillId="0" borderId="111" xfId="0" applyFont="1" applyBorder="1" applyAlignment="1">
      <alignment horizontal="center" vertical="center"/>
    </xf>
    <xf numFmtId="0" fontId="32" fillId="0" borderId="77" xfId="0" applyFont="1" applyBorder="1" applyAlignment="1">
      <alignment horizontal="center" vertical="center"/>
    </xf>
    <xf numFmtId="0" fontId="32" fillId="0" borderId="0" xfId="0" applyFont="1" applyAlignment="1">
      <alignment horizontal="center" vertical="center"/>
    </xf>
    <xf numFmtId="0" fontId="0" fillId="6" borderId="107" xfId="0" applyFill="1" applyBorder="1" applyAlignment="1">
      <alignment horizontal="center" vertical="center"/>
    </xf>
    <xf numFmtId="0" fontId="0" fillId="6" borderId="65" xfId="0" applyFill="1" applyBorder="1" applyAlignment="1">
      <alignment horizontal="center" vertical="center"/>
    </xf>
    <xf numFmtId="0" fontId="0" fillId="6" borderId="66" xfId="0" applyFill="1" applyBorder="1" applyAlignment="1">
      <alignment horizontal="center" vertical="center"/>
    </xf>
    <xf numFmtId="0" fontId="16" fillId="0" borderId="0" xfId="0" applyFont="1" applyAlignment="1">
      <alignment horizontal="left" vertical="center"/>
    </xf>
    <xf numFmtId="0" fontId="0" fillId="0" borderId="0" xfId="0" applyAlignment="1">
      <alignment horizontal="right" vertical="center"/>
    </xf>
    <xf numFmtId="0" fontId="8" fillId="0" borderId="0" xfId="0" applyFont="1" applyAlignment="1">
      <alignment horizontal="left" vertical="center" shrinkToFit="1"/>
    </xf>
    <xf numFmtId="0" fontId="0" fillId="9" borderId="75" xfId="0" applyFill="1" applyBorder="1" applyAlignment="1">
      <alignment horizontal="center" vertical="center" shrinkToFit="1"/>
    </xf>
    <xf numFmtId="0" fontId="0" fillId="0" borderId="132" xfId="0" applyBorder="1" applyAlignment="1">
      <alignment horizontal="center" vertical="center" shrinkToFit="1"/>
    </xf>
    <xf numFmtId="0" fontId="0" fillId="0" borderId="133" xfId="0" applyBorder="1" applyAlignment="1">
      <alignment horizontal="center" vertical="center" shrinkToFit="1"/>
    </xf>
    <xf numFmtId="0" fontId="9" fillId="2" borderId="94" xfId="0" applyFont="1" applyFill="1" applyBorder="1" applyAlignment="1">
      <alignment horizontal="center" vertical="center"/>
    </xf>
    <xf numFmtId="0" fontId="9" fillId="2" borderId="75" xfId="0" applyFont="1" applyFill="1" applyBorder="1" applyAlignment="1">
      <alignment horizontal="center" vertical="center"/>
    </xf>
    <xf numFmtId="0" fontId="23" fillId="4" borderId="105" xfId="0" applyFont="1" applyFill="1" applyBorder="1" applyAlignment="1">
      <alignment horizontal="center" vertical="center" shrinkToFit="1"/>
    </xf>
    <xf numFmtId="0" fontId="23" fillId="4" borderId="106" xfId="0" applyFont="1" applyFill="1" applyBorder="1" applyAlignment="1">
      <alignment horizontal="center" vertical="center" shrinkToFit="1"/>
    </xf>
    <xf numFmtId="0" fontId="23" fillId="4" borderId="98" xfId="0" applyFont="1" applyFill="1" applyBorder="1" applyAlignment="1">
      <alignment horizontal="center" vertical="center" shrinkToFit="1"/>
    </xf>
    <xf numFmtId="0" fontId="23" fillId="4" borderId="99" xfId="0" applyFont="1" applyFill="1" applyBorder="1" applyAlignment="1">
      <alignment horizontal="center" vertical="center" shrinkToFit="1"/>
    </xf>
    <xf numFmtId="0" fontId="23" fillId="9" borderId="101" xfId="0" applyFont="1" applyFill="1" applyBorder="1" applyAlignment="1">
      <alignment horizontal="center" vertical="center" shrinkToFit="1"/>
    </xf>
    <xf numFmtId="0" fontId="23" fillId="9" borderId="102" xfId="0" applyFont="1" applyFill="1" applyBorder="1" applyAlignment="1">
      <alignment horizontal="center" vertical="center" shrinkToFit="1"/>
    </xf>
    <xf numFmtId="0" fontId="23" fillId="9" borderId="103" xfId="0" applyFont="1" applyFill="1" applyBorder="1" applyAlignment="1">
      <alignment horizontal="center" vertical="center" shrinkToFit="1"/>
    </xf>
    <xf numFmtId="0" fontId="23" fillId="9" borderId="104" xfId="0" applyFont="1" applyFill="1" applyBorder="1" applyAlignment="1">
      <alignment horizontal="center" vertical="center" shrinkToFit="1"/>
    </xf>
    <xf numFmtId="0" fontId="39" fillId="0" borderId="0" xfId="0" applyFont="1" applyAlignment="1">
      <alignment horizontal="left" vertical="center" shrinkToFit="1"/>
    </xf>
    <xf numFmtId="0" fontId="26" fillId="0" borderId="0" xfId="0" applyFont="1" applyAlignment="1">
      <alignment horizontal="center" vertical="top" wrapText="1" shrinkToFit="1"/>
    </xf>
    <xf numFmtId="0" fontId="9" fillId="0" borderId="94" xfId="0" applyFont="1" applyBorder="1" applyAlignment="1">
      <alignment horizontal="center" vertical="center" shrinkToFit="1"/>
    </xf>
    <xf numFmtId="0" fontId="9" fillId="0" borderId="82" xfId="0" applyFont="1" applyBorder="1" applyAlignment="1">
      <alignment horizontal="center" vertical="center" shrinkToFit="1"/>
    </xf>
    <xf numFmtId="0" fontId="9" fillId="0" borderId="76" xfId="0" applyFont="1" applyBorder="1" applyAlignment="1">
      <alignment horizontal="center" vertical="center" shrinkToFit="1"/>
    </xf>
    <xf numFmtId="0" fontId="0" fillId="8" borderId="131" xfId="0" applyFill="1" applyBorder="1" applyAlignment="1">
      <alignment horizontal="center" vertical="center" shrinkToFit="1"/>
    </xf>
    <xf numFmtId="0" fontId="0" fillId="8" borderId="48" xfId="0" applyFill="1" applyBorder="1" applyAlignment="1">
      <alignment horizontal="center" vertical="center" shrinkToFit="1"/>
    </xf>
    <xf numFmtId="0" fontId="0" fillId="8" borderId="40" xfId="0" applyFill="1" applyBorder="1" applyAlignment="1">
      <alignment horizontal="center" vertical="center" shrinkToFit="1"/>
    </xf>
    <xf numFmtId="0" fontId="0" fillId="8" borderId="41" xfId="0" applyFill="1" applyBorder="1" applyAlignment="1">
      <alignment horizontal="center" vertical="center" shrinkToFit="1"/>
    </xf>
    <xf numFmtId="0" fontId="0" fillId="8" borderId="53" xfId="0" applyFill="1" applyBorder="1" applyAlignment="1">
      <alignment horizontal="center" vertical="center" shrinkToFit="1"/>
    </xf>
    <xf numFmtId="0" fontId="0" fillId="8" borderId="33" xfId="0" applyFill="1" applyBorder="1" applyAlignment="1">
      <alignment horizontal="center" vertical="center" shrinkToFit="1"/>
    </xf>
    <xf numFmtId="0" fontId="23" fillId="0" borderId="92" xfId="0" applyFont="1" applyBorder="1" applyAlignment="1">
      <alignment horizontal="center" vertical="center" shrinkToFit="1"/>
    </xf>
    <xf numFmtId="0" fontId="23" fillId="0" borderId="112" xfId="0" applyFont="1" applyBorder="1" applyAlignment="1">
      <alignment horizontal="center" vertical="center" shrinkToFit="1"/>
    </xf>
    <xf numFmtId="0" fontId="23" fillId="0" borderId="128" xfId="0" applyFont="1" applyBorder="1" applyAlignment="1">
      <alignment horizontal="center" vertical="center" shrinkToFit="1"/>
    </xf>
    <xf numFmtId="0" fontId="23" fillId="0" borderId="51"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45" xfId="0" applyFont="1" applyBorder="1" applyAlignment="1">
      <alignment horizontal="center" vertical="center" shrinkToFit="1"/>
    </xf>
    <xf numFmtId="0" fontId="9" fillId="0" borderId="71" xfId="0" applyFont="1" applyBorder="1" applyAlignment="1">
      <alignment horizontal="center" vertical="center" shrinkToFit="1"/>
    </xf>
    <xf numFmtId="0" fontId="9" fillId="0" borderId="174" xfId="0" applyFont="1" applyBorder="1" applyAlignment="1">
      <alignment horizontal="center" vertical="center" shrinkToFit="1"/>
    </xf>
    <xf numFmtId="0" fontId="9" fillId="0" borderId="183" xfId="0" applyFont="1" applyBorder="1" applyAlignment="1">
      <alignment horizontal="center" vertical="center" shrinkToFit="1"/>
    </xf>
    <xf numFmtId="0" fontId="9" fillId="0" borderId="139" xfId="0" applyFont="1" applyBorder="1" applyAlignment="1">
      <alignment horizontal="center" vertical="center" shrinkToFit="1"/>
    </xf>
    <xf numFmtId="0" fontId="0" fillId="8" borderId="182" xfId="0" applyFill="1" applyBorder="1" applyAlignment="1">
      <alignment horizontal="center" vertical="center" shrinkToFit="1"/>
    </xf>
    <xf numFmtId="0" fontId="0" fillId="0" borderId="0" xfId="0" applyAlignment="1">
      <alignment horizontal="left" vertical="center" shrinkToFit="1"/>
    </xf>
    <xf numFmtId="0" fontId="9" fillId="0" borderId="169" xfId="0" applyFont="1" applyBorder="1" applyAlignment="1">
      <alignment horizontal="center" vertical="center" shrinkToFit="1"/>
    </xf>
    <xf numFmtId="0" fontId="40" fillId="0" borderId="126" xfId="0" applyFont="1" applyBorder="1" applyAlignment="1">
      <alignment horizontal="center" vertical="center" shrinkToFit="1"/>
    </xf>
    <xf numFmtId="0" fontId="40" fillId="0" borderId="65" xfId="0" applyFont="1" applyBorder="1" applyAlignment="1">
      <alignment horizontal="center" vertical="center" shrinkToFit="1"/>
    </xf>
    <xf numFmtId="0" fontId="40" fillId="0" borderId="66" xfId="0" applyFont="1" applyBorder="1" applyAlignment="1">
      <alignment horizontal="center" vertical="center" shrinkToFit="1"/>
    </xf>
    <xf numFmtId="0" fontId="38" fillId="0" borderId="0" xfId="0" applyFont="1" applyAlignment="1">
      <alignment horizontal="left" vertical="center" shrinkToFit="1"/>
    </xf>
    <xf numFmtId="0" fontId="0" fillId="8" borderId="36" xfId="0" applyFill="1" applyBorder="1" applyAlignment="1">
      <alignment horizontal="center" vertical="center" shrinkToFit="1"/>
    </xf>
    <xf numFmtId="0" fontId="0" fillId="8" borderId="37" xfId="0" applyFill="1" applyBorder="1" applyAlignment="1">
      <alignment horizontal="center" vertical="center" shrinkToFit="1"/>
    </xf>
    <xf numFmtId="0" fontId="10" fillId="0" borderId="0" xfId="0" applyFont="1" applyAlignment="1">
      <alignment horizontal="center" vertical="center" shrinkToFit="1"/>
    </xf>
    <xf numFmtId="0" fontId="23" fillId="5" borderId="127" xfId="0" applyFont="1" applyFill="1" applyBorder="1" applyAlignment="1">
      <alignment horizontal="center" vertical="center" shrinkToFit="1"/>
    </xf>
    <xf numFmtId="0" fontId="23" fillId="4" borderId="131" xfId="0" applyFont="1" applyFill="1" applyBorder="1" applyAlignment="1">
      <alignment horizontal="center" vertical="center" shrinkToFit="1"/>
    </xf>
    <xf numFmtId="0" fontId="23" fillId="4" borderId="1" xfId="0" applyFont="1" applyFill="1" applyBorder="1" applyAlignment="1">
      <alignment horizontal="center" vertical="center" shrinkToFit="1"/>
    </xf>
    <xf numFmtId="0" fontId="23" fillId="9" borderId="75" xfId="0" applyFont="1" applyFill="1" applyBorder="1" applyAlignment="1">
      <alignment horizontal="center" vertical="center" shrinkToFit="1"/>
    </xf>
    <xf numFmtId="0" fontId="23" fillId="4" borderId="48" xfId="0" applyFont="1" applyFill="1" applyBorder="1" applyAlignment="1">
      <alignment horizontal="center" vertical="center" shrinkToFit="1"/>
    </xf>
    <xf numFmtId="0" fontId="9" fillId="2" borderId="186" xfId="0" applyFont="1" applyFill="1" applyBorder="1" applyAlignment="1">
      <alignment horizontal="center" vertical="center" shrinkToFit="1"/>
    </xf>
    <xf numFmtId="0" fontId="9" fillId="2" borderId="26" xfId="0" applyFont="1" applyFill="1" applyBorder="1" applyAlignment="1">
      <alignment horizontal="center" vertical="center" shrinkToFit="1"/>
    </xf>
  </cellXfs>
  <cellStyles count="4">
    <cellStyle name="桁区切り" xfId="3" builtinId="6"/>
    <cellStyle name="標準" xfId="0" builtinId="0"/>
    <cellStyle name="標準 3" xfId="1"/>
    <cellStyle name="標準_17年度中学生会員登録用紙" xfId="2"/>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190500</xdr:colOff>
      <xdr:row>25</xdr:row>
      <xdr:rowOff>108858</xdr:rowOff>
    </xdr:from>
    <xdr:to>
      <xdr:col>15</xdr:col>
      <xdr:colOff>381000</xdr:colOff>
      <xdr:row>27</xdr:row>
      <xdr:rowOff>68036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340679" y="6340929"/>
          <a:ext cx="7810500" cy="503464"/>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2400"/>
            <a:t>注意：学年の欄には、大会当日の学年を記入してください。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225136</xdr:colOff>
      <xdr:row>14</xdr:row>
      <xdr:rowOff>935183</xdr:rowOff>
    </xdr:from>
    <xdr:to>
      <xdr:col>24</xdr:col>
      <xdr:colOff>502227</xdr:colOff>
      <xdr:row>15</xdr:row>
      <xdr:rowOff>330283</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430000" y="4450774"/>
          <a:ext cx="7897091" cy="503464"/>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2400"/>
            <a:t>注意：学年の欄には、大会当日の学年を記入してください。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114300</xdr:colOff>
      <xdr:row>7</xdr:row>
      <xdr:rowOff>23283</xdr:rowOff>
    </xdr:from>
    <xdr:to>
      <xdr:col>24</xdr:col>
      <xdr:colOff>104775</xdr:colOff>
      <xdr:row>18</xdr:row>
      <xdr:rowOff>95250</xdr:rowOff>
    </xdr:to>
    <xdr:sp macro="" textlink="">
      <xdr:nvSpPr>
        <xdr:cNvPr id="2" name="角丸四角形 1">
          <a:extLst>
            <a:ext uri="{FF2B5EF4-FFF2-40B4-BE49-F238E27FC236}">
              <a16:creationId xmlns:a16="http://schemas.microsoft.com/office/drawing/2014/main" id="{68499ADF-3B59-4E80-A733-69E395F351DD}"/>
            </a:ext>
          </a:extLst>
        </xdr:cNvPr>
        <xdr:cNvSpPr/>
      </xdr:nvSpPr>
      <xdr:spPr>
        <a:xfrm>
          <a:off x="12179300" y="1848908"/>
          <a:ext cx="4943475" cy="4278842"/>
        </a:xfrm>
        <a:prstGeom prst="roundRect">
          <a:avLst>
            <a:gd name="adj" fmla="val 89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nSpc>
              <a:spcPts val="2000"/>
            </a:lnSpc>
          </a:pPr>
          <a:r>
            <a:rPr lang="en-US" altLang="ja-JP" sz="1600" b="1" baseline="0">
              <a:solidFill>
                <a:schemeClr val="bg1"/>
              </a:solidFill>
              <a:latin typeface="+mn-lt"/>
              <a:ea typeface="+mn-ea"/>
              <a:cs typeface="+mn-cs"/>
            </a:rPr>
            <a:t>※</a:t>
          </a:r>
          <a:r>
            <a:rPr lang="ja-JP" altLang="en-US" sz="1600" b="1" baseline="0">
              <a:solidFill>
                <a:schemeClr val="bg1"/>
              </a:solidFill>
              <a:latin typeface="+mn-lt"/>
              <a:ea typeface="+mn-ea"/>
              <a:cs typeface="+mn-cs"/>
            </a:rPr>
            <a:t>所属学校長の許可について</a:t>
          </a:r>
          <a:endParaRPr lang="en-US" altLang="ja-JP" sz="1600" b="1" baseline="0">
            <a:solidFill>
              <a:schemeClr val="bg1"/>
            </a:solidFill>
            <a:latin typeface="+mn-lt"/>
            <a:ea typeface="+mn-ea"/>
            <a:cs typeface="+mn-cs"/>
          </a:endParaRPr>
        </a:p>
        <a:p>
          <a:pPr>
            <a:lnSpc>
              <a:spcPts val="2000"/>
            </a:lnSpc>
          </a:pPr>
          <a:r>
            <a:rPr lang="ja-JP" altLang="en-US" sz="1600" b="1" baseline="0">
              <a:solidFill>
                <a:schemeClr val="bg1"/>
              </a:solidFill>
              <a:latin typeface="+mn-lt"/>
              <a:ea typeface="+mn-ea"/>
              <a:cs typeface="+mn-cs"/>
            </a:rPr>
            <a:t>　　クラブチーム（保護者の方）は，所属中学校長に以下のことをお話しください。</a:t>
          </a:r>
        </a:p>
        <a:p>
          <a:pPr>
            <a:lnSpc>
              <a:spcPts val="2000"/>
            </a:lnSpc>
          </a:pPr>
          <a:r>
            <a:rPr lang="ja-JP" altLang="en-US" sz="1600" b="1" baseline="0">
              <a:solidFill>
                <a:schemeClr val="bg1"/>
              </a:solidFill>
              <a:latin typeface="+mn-lt"/>
              <a:ea typeface="+mn-ea"/>
              <a:cs typeface="+mn-cs"/>
            </a:rPr>
            <a:t>・県協会主催のバドミントン大会に出場する。</a:t>
          </a:r>
        </a:p>
        <a:p>
          <a:pPr>
            <a:lnSpc>
              <a:spcPts val="2000"/>
            </a:lnSpc>
          </a:pPr>
          <a:r>
            <a:rPr lang="ja-JP" altLang="en-US" sz="1600" b="1" baseline="0">
              <a:solidFill>
                <a:schemeClr val="bg1"/>
              </a:solidFill>
              <a:latin typeface="+mn-lt"/>
              <a:ea typeface="+mn-ea"/>
              <a:cs typeface="+mn-cs"/>
            </a:rPr>
            <a:t>・出場にあたって学校名を使用するので，許可をいただくこと。</a:t>
          </a:r>
        </a:p>
        <a:p>
          <a:pPr>
            <a:lnSpc>
              <a:spcPts val="2000"/>
            </a:lnSpc>
          </a:pPr>
          <a:r>
            <a:rPr lang="ja-JP" altLang="en-US" sz="1600" b="1" baseline="0">
              <a:solidFill>
                <a:schemeClr val="bg1"/>
              </a:solidFill>
              <a:latin typeface="+mn-lt"/>
              <a:ea typeface="+mn-ea"/>
              <a:cs typeface="+mn-cs"/>
            </a:rPr>
            <a:t>・学校部活動の活動と同様の活動として，大会への参加を認めていただくこと。</a:t>
          </a:r>
        </a:p>
        <a:p>
          <a:pPr>
            <a:lnSpc>
              <a:spcPts val="1900"/>
            </a:lnSpc>
          </a:pPr>
          <a:r>
            <a:rPr lang="ja-JP" altLang="en-US" sz="1600" b="1" baseline="0">
              <a:solidFill>
                <a:schemeClr val="bg1"/>
              </a:solidFill>
              <a:latin typeface="+mn-lt"/>
              <a:ea typeface="+mn-ea"/>
              <a:cs typeface="+mn-cs"/>
            </a:rPr>
            <a:t>・引率はクラブチーム代表者（または保護者）で行うことを認めていただく。中小体連主催の大会とは異なり，教諭の引率は絶対に必要ではない。学校が認めた者が代表者として引率することを認める。</a:t>
          </a:r>
        </a:p>
        <a:p>
          <a:pPr algn="ctr">
            <a:lnSpc>
              <a:spcPts val="1500"/>
            </a:lnSpc>
          </a:pP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95"/>
  <sheetViews>
    <sheetView workbookViewId="0">
      <selection activeCell="E96" sqref="E96"/>
    </sheetView>
  </sheetViews>
  <sheetFormatPr defaultRowHeight="13.5" x14ac:dyDescent="0.15"/>
  <cols>
    <col min="2" max="2" width="27.5" customWidth="1"/>
    <col min="3" max="3" width="8.5" customWidth="1"/>
    <col min="4" max="4" width="59" customWidth="1"/>
  </cols>
  <sheetData>
    <row r="1" spans="1:5" x14ac:dyDescent="0.15">
      <c r="A1" s="1" t="s">
        <v>74</v>
      </c>
      <c r="B1" s="1" t="s">
        <v>75</v>
      </c>
      <c r="C1" s="1" t="s">
        <v>76</v>
      </c>
      <c r="D1" s="1" t="s">
        <v>77</v>
      </c>
      <c r="E1" s="1" t="s">
        <v>203</v>
      </c>
    </row>
    <row r="2" spans="1:5" x14ac:dyDescent="0.15">
      <c r="A2">
        <v>101</v>
      </c>
      <c r="B2" t="s">
        <v>78</v>
      </c>
      <c r="C2" s="2" t="s">
        <v>34</v>
      </c>
      <c r="D2" s="3" t="s">
        <v>366</v>
      </c>
      <c r="E2" t="s">
        <v>234</v>
      </c>
    </row>
    <row r="3" spans="1:5" x14ac:dyDescent="0.15">
      <c r="A3">
        <v>102</v>
      </c>
      <c r="B3" t="s">
        <v>79</v>
      </c>
      <c r="C3" s="2" t="s">
        <v>0</v>
      </c>
      <c r="D3" s="3" t="s">
        <v>367</v>
      </c>
      <c r="E3" t="s">
        <v>235</v>
      </c>
    </row>
    <row r="4" spans="1:5" x14ac:dyDescent="0.15">
      <c r="A4">
        <v>103</v>
      </c>
      <c r="B4" t="s">
        <v>80</v>
      </c>
      <c r="C4" s="2" t="s">
        <v>1</v>
      </c>
      <c r="D4" s="3" t="s">
        <v>368</v>
      </c>
      <c r="E4" t="s">
        <v>236</v>
      </c>
    </row>
    <row r="5" spans="1:5" x14ac:dyDescent="0.15">
      <c r="A5">
        <v>104</v>
      </c>
      <c r="B5" t="s">
        <v>81</v>
      </c>
      <c r="C5" s="2" t="s">
        <v>2</v>
      </c>
      <c r="D5" s="3" t="s">
        <v>369</v>
      </c>
      <c r="E5" t="s">
        <v>237</v>
      </c>
    </row>
    <row r="6" spans="1:5" x14ac:dyDescent="0.15">
      <c r="A6">
        <v>105</v>
      </c>
      <c r="B6" t="s">
        <v>82</v>
      </c>
      <c r="C6" s="2" t="s">
        <v>6</v>
      </c>
      <c r="D6" s="3" t="s">
        <v>467</v>
      </c>
      <c r="E6" t="s">
        <v>238</v>
      </c>
    </row>
    <row r="7" spans="1:5" x14ac:dyDescent="0.15">
      <c r="A7">
        <v>106</v>
      </c>
      <c r="B7" t="s">
        <v>83</v>
      </c>
      <c r="C7" s="2" t="s">
        <v>3</v>
      </c>
      <c r="D7" s="3" t="s">
        <v>370</v>
      </c>
      <c r="E7" t="s">
        <v>239</v>
      </c>
    </row>
    <row r="8" spans="1:5" x14ac:dyDescent="0.15">
      <c r="A8">
        <v>107</v>
      </c>
      <c r="B8" t="s">
        <v>84</v>
      </c>
      <c r="C8" s="2" t="s">
        <v>4</v>
      </c>
      <c r="D8" s="3" t="s">
        <v>371</v>
      </c>
      <c r="E8" t="s">
        <v>241</v>
      </c>
    </row>
    <row r="9" spans="1:5" x14ac:dyDescent="0.15">
      <c r="A9">
        <v>108</v>
      </c>
      <c r="B9" t="s">
        <v>85</v>
      </c>
      <c r="C9" s="2" t="s">
        <v>5</v>
      </c>
      <c r="D9" s="3" t="s">
        <v>372</v>
      </c>
      <c r="E9" t="s">
        <v>240</v>
      </c>
    </row>
    <row r="10" spans="1:5" x14ac:dyDescent="0.15">
      <c r="A10">
        <v>109</v>
      </c>
      <c r="B10" t="s">
        <v>86</v>
      </c>
      <c r="C10" s="2" t="s">
        <v>7</v>
      </c>
      <c r="D10" s="3" t="s">
        <v>373</v>
      </c>
      <c r="E10" t="s">
        <v>242</v>
      </c>
    </row>
    <row r="11" spans="1:5" x14ac:dyDescent="0.15">
      <c r="A11">
        <v>110</v>
      </c>
      <c r="B11" t="s">
        <v>87</v>
      </c>
      <c r="E11" t="s">
        <v>243</v>
      </c>
    </row>
    <row r="12" spans="1:5" x14ac:dyDescent="0.15">
      <c r="A12">
        <v>111</v>
      </c>
      <c r="B12" t="s">
        <v>88</v>
      </c>
      <c r="C12" s="2" t="s">
        <v>31</v>
      </c>
      <c r="D12" s="3" t="s">
        <v>374</v>
      </c>
      <c r="E12" t="s">
        <v>245</v>
      </c>
    </row>
    <row r="13" spans="1:5" x14ac:dyDescent="0.15">
      <c r="A13">
        <v>112</v>
      </c>
      <c r="B13" t="s">
        <v>205</v>
      </c>
      <c r="D13" t="s">
        <v>444</v>
      </c>
      <c r="E13" t="s">
        <v>246</v>
      </c>
    </row>
    <row r="14" spans="1:5" x14ac:dyDescent="0.15">
      <c r="A14">
        <v>113</v>
      </c>
      <c r="B14" t="s">
        <v>206</v>
      </c>
      <c r="D14" s="3" t="s">
        <v>445</v>
      </c>
      <c r="E14" t="s">
        <v>244</v>
      </c>
    </row>
    <row r="15" spans="1:5" x14ac:dyDescent="0.15">
      <c r="D15" s="3"/>
    </row>
    <row r="16" spans="1:5" x14ac:dyDescent="0.15">
      <c r="D16" s="3"/>
    </row>
    <row r="17" spans="1:5" x14ac:dyDescent="0.15">
      <c r="D17" s="3"/>
    </row>
    <row r="18" spans="1:5" x14ac:dyDescent="0.15">
      <c r="D18" s="3"/>
    </row>
    <row r="19" spans="1:5" x14ac:dyDescent="0.15">
      <c r="A19">
        <v>201</v>
      </c>
      <c r="B19" t="s">
        <v>113</v>
      </c>
      <c r="C19" s="2" t="s">
        <v>15</v>
      </c>
      <c r="D19" s="3" t="s">
        <v>398</v>
      </c>
      <c r="E19" t="s">
        <v>301</v>
      </c>
    </row>
    <row r="20" spans="1:5" x14ac:dyDescent="0.15">
      <c r="A20">
        <v>202</v>
      </c>
      <c r="B20" t="s">
        <v>114</v>
      </c>
      <c r="C20" s="2" t="s">
        <v>16</v>
      </c>
      <c r="D20" s="3" t="s">
        <v>204</v>
      </c>
      <c r="E20" t="s">
        <v>302</v>
      </c>
    </row>
    <row r="21" spans="1:5" x14ac:dyDescent="0.15">
      <c r="A21">
        <v>203</v>
      </c>
      <c r="B21" t="s">
        <v>115</v>
      </c>
      <c r="D21" t="s">
        <v>169</v>
      </c>
      <c r="E21" t="s">
        <v>303</v>
      </c>
    </row>
    <row r="22" spans="1:5" x14ac:dyDescent="0.15">
      <c r="A22">
        <v>204</v>
      </c>
      <c r="B22" t="s">
        <v>116</v>
      </c>
      <c r="C22" s="2" t="s">
        <v>22</v>
      </c>
      <c r="D22" s="3" t="s">
        <v>399</v>
      </c>
      <c r="E22" t="s">
        <v>304</v>
      </c>
    </row>
    <row r="23" spans="1:5" x14ac:dyDescent="0.15">
      <c r="A23">
        <v>205</v>
      </c>
      <c r="B23" t="s">
        <v>117</v>
      </c>
      <c r="C23" s="2" t="s">
        <v>20</v>
      </c>
      <c r="D23" s="3" t="s">
        <v>400</v>
      </c>
      <c r="E23" t="s">
        <v>305</v>
      </c>
    </row>
    <row r="24" spans="1:5" x14ac:dyDescent="0.15">
      <c r="A24">
        <v>206</v>
      </c>
      <c r="B24" t="s">
        <v>118</v>
      </c>
      <c r="C24" s="2" t="s">
        <v>19</v>
      </c>
      <c r="D24" s="3" t="s">
        <v>401</v>
      </c>
      <c r="E24" t="s">
        <v>306</v>
      </c>
    </row>
    <row r="25" spans="1:5" x14ac:dyDescent="0.15">
      <c r="A25">
        <v>207</v>
      </c>
      <c r="B25" t="s">
        <v>119</v>
      </c>
      <c r="C25" s="2" t="s">
        <v>18</v>
      </c>
      <c r="D25" s="3" t="s">
        <v>402</v>
      </c>
      <c r="E25" t="s">
        <v>306</v>
      </c>
    </row>
    <row r="26" spans="1:5" x14ac:dyDescent="0.15">
      <c r="A26">
        <v>208</v>
      </c>
      <c r="B26" t="s">
        <v>120</v>
      </c>
      <c r="C26" s="2" t="s">
        <v>33</v>
      </c>
      <c r="D26" s="3" t="s">
        <v>403</v>
      </c>
      <c r="E26" t="s">
        <v>307</v>
      </c>
    </row>
    <row r="27" spans="1:5" x14ac:dyDescent="0.15">
      <c r="A27">
        <v>209</v>
      </c>
      <c r="B27" t="s">
        <v>122</v>
      </c>
      <c r="C27" s="2" t="s">
        <v>21</v>
      </c>
      <c r="D27" s="3" t="s">
        <v>405</v>
      </c>
      <c r="E27" t="s">
        <v>309</v>
      </c>
    </row>
    <row r="28" spans="1:5" x14ac:dyDescent="0.15">
      <c r="A28">
        <v>210</v>
      </c>
      <c r="B28" t="s">
        <v>89</v>
      </c>
      <c r="E28" t="s">
        <v>247</v>
      </c>
    </row>
    <row r="29" spans="1:5" x14ac:dyDescent="0.15">
      <c r="A29">
        <v>211</v>
      </c>
      <c r="B29" t="s">
        <v>90</v>
      </c>
      <c r="C29" s="2" t="s">
        <v>27</v>
      </c>
      <c r="D29" s="3" t="s">
        <v>375</v>
      </c>
      <c r="E29" t="s">
        <v>248</v>
      </c>
    </row>
    <row r="30" spans="1:5" x14ac:dyDescent="0.15">
      <c r="A30">
        <v>212</v>
      </c>
      <c r="B30" t="s">
        <v>92</v>
      </c>
      <c r="C30" s="2" t="s">
        <v>14</v>
      </c>
      <c r="D30" s="3" t="s">
        <v>376</v>
      </c>
      <c r="E30" t="s">
        <v>250</v>
      </c>
    </row>
    <row r="31" spans="1:5" x14ac:dyDescent="0.15">
      <c r="A31">
        <v>213</v>
      </c>
      <c r="B31" t="s">
        <v>93</v>
      </c>
      <c r="C31" s="2" t="s">
        <v>28</v>
      </c>
      <c r="D31" s="3" t="s">
        <v>377</v>
      </c>
      <c r="E31" t="s">
        <v>251</v>
      </c>
    </row>
    <row r="32" spans="1:5" x14ac:dyDescent="0.15">
      <c r="A32">
        <v>214</v>
      </c>
      <c r="B32" t="s">
        <v>94</v>
      </c>
      <c r="C32" s="2" t="s">
        <v>13</v>
      </c>
      <c r="D32" s="3" t="s">
        <v>378</v>
      </c>
      <c r="E32" t="s">
        <v>252</v>
      </c>
    </row>
    <row r="33" spans="1:5" x14ac:dyDescent="0.15">
      <c r="A33">
        <v>215</v>
      </c>
      <c r="B33" t="s">
        <v>95</v>
      </c>
      <c r="D33" s="3" t="s">
        <v>379</v>
      </c>
      <c r="E33" t="s">
        <v>253</v>
      </c>
    </row>
    <row r="34" spans="1:5" x14ac:dyDescent="0.15">
      <c r="A34">
        <v>216</v>
      </c>
      <c r="B34" t="s">
        <v>163</v>
      </c>
      <c r="D34" s="3" t="s">
        <v>380</v>
      </c>
      <c r="E34" t="s">
        <v>254</v>
      </c>
    </row>
    <row r="35" spans="1:5" x14ac:dyDescent="0.15">
      <c r="A35">
        <v>217</v>
      </c>
      <c r="B35" t="s">
        <v>207</v>
      </c>
      <c r="C35" t="s">
        <v>261</v>
      </c>
      <c r="D35" s="3" t="s">
        <v>381</v>
      </c>
      <c r="E35" t="s">
        <v>255</v>
      </c>
    </row>
    <row r="36" spans="1:5" x14ac:dyDescent="0.15">
      <c r="A36">
        <v>218</v>
      </c>
      <c r="B36" t="s">
        <v>210</v>
      </c>
      <c r="D36" s="3"/>
      <c r="E36" t="s">
        <v>256</v>
      </c>
    </row>
    <row r="37" spans="1:5" x14ac:dyDescent="0.15">
      <c r="A37">
        <v>219</v>
      </c>
      <c r="B37" t="s">
        <v>211</v>
      </c>
      <c r="D37" s="3"/>
      <c r="E37" t="s">
        <v>257</v>
      </c>
    </row>
    <row r="38" spans="1:5" x14ac:dyDescent="0.15">
      <c r="A38">
        <v>220</v>
      </c>
      <c r="B38" t="s">
        <v>91</v>
      </c>
      <c r="D38" s="3" t="s">
        <v>382</v>
      </c>
      <c r="E38" t="s">
        <v>249</v>
      </c>
    </row>
    <row r="39" spans="1:5" x14ac:dyDescent="0.15">
      <c r="A39">
        <v>221</v>
      </c>
      <c r="B39" t="s">
        <v>208</v>
      </c>
      <c r="D39" t="s">
        <v>446</v>
      </c>
      <c r="E39" t="s">
        <v>258</v>
      </c>
    </row>
    <row r="40" spans="1:5" x14ac:dyDescent="0.15">
      <c r="A40">
        <v>222</v>
      </c>
      <c r="B40" t="s">
        <v>209</v>
      </c>
      <c r="D40" t="s">
        <v>447</v>
      </c>
      <c r="E40" t="s">
        <v>259</v>
      </c>
    </row>
    <row r="41" spans="1:5" x14ac:dyDescent="0.15">
      <c r="A41">
        <v>223</v>
      </c>
      <c r="B41" t="s">
        <v>212</v>
      </c>
      <c r="D41" s="3" t="s">
        <v>448</v>
      </c>
      <c r="E41" t="s">
        <v>260</v>
      </c>
    </row>
    <row r="42" spans="1:5" x14ac:dyDescent="0.15">
      <c r="D42" s="3"/>
    </row>
    <row r="43" spans="1:5" x14ac:dyDescent="0.15">
      <c r="D43" s="3"/>
    </row>
    <row r="44" spans="1:5" x14ac:dyDescent="0.15">
      <c r="D44" s="3"/>
    </row>
    <row r="45" spans="1:5" x14ac:dyDescent="0.15">
      <c r="D45" s="3"/>
    </row>
    <row r="46" spans="1:5" x14ac:dyDescent="0.15">
      <c r="A46">
        <v>301</v>
      </c>
      <c r="B46" t="s">
        <v>167</v>
      </c>
      <c r="D46" t="s">
        <v>391</v>
      </c>
      <c r="E46" t="s">
        <v>281</v>
      </c>
    </row>
    <row r="47" spans="1:5" x14ac:dyDescent="0.15">
      <c r="A47">
        <v>302</v>
      </c>
      <c r="B47" t="s">
        <v>165</v>
      </c>
      <c r="D47" t="s">
        <v>392</v>
      </c>
      <c r="E47" t="s">
        <v>282</v>
      </c>
    </row>
    <row r="48" spans="1:5" x14ac:dyDescent="0.15">
      <c r="A48">
        <v>303</v>
      </c>
      <c r="B48" t="s">
        <v>105</v>
      </c>
      <c r="C48" s="38" t="s">
        <v>171</v>
      </c>
      <c r="D48" s="38" t="s">
        <v>170</v>
      </c>
      <c r="E48" s="38" t="s">
        <v>283</v>
      </c>
    </row>
    <row r="49" spans="1:5" x14ac:dyDescent="0.15">
      <c r="A49">
        <v>304</v>
      </c>
      <c r="B49" t="s">
        <v>106</v>
      </c>
      <c r="C49" s="2" t="s">
        <v>10</v>
      </c>
      <c r="D49" s="3" t="s">
        <v>393</v>
      </c>
      <c r="E49" s="38" t="s">
        <v>284</v>
      </c>
    </row>
    <row r="50" spans="1:5" x14ac:dyDescent="0.15">
      <c r="A50">
        <v>305</v>
      </c>
      <c r="B50" t="s">
        <v>107</v>
      </c>
      <c r="C50" s="2" t="s">
        <v>11</v>
      </c>
      <c r="D50" s="3" t="s">
        <v>394</v>
      </c>
      <c r="E50" s="38" t="s">
        <v>285</v>
      </c>
    </row>
    <row r="51" spans="1:5" x14ac:dyDescent="0.15">
      <c r="A51">
        <v>306</v>
      </c>
      <c r="B51" t="s">
        <v>108</v>
      </c>
      <c r="C51" s="2" t="s">
        <v>9</v>
      </c>
      <c r="D51" s="3" t="s">
        <v>395</v>
      </c>
      <c r="E51" s="38" t="s">
        <v>286</v>
      </c>
    </row>
    <row r="52" spans="1:5" x14ac:dyDescent="0.15">
      <c r="A52">
        <v>307</v>
      </c>
      <c r="B52" t="s">
        <v>109</v>
      </c>
      <c r="C52" s="2" t="s">
        <v>29</v>
      </c>
      <c r="D52" s="3" t="s">
        <v>396</v>
      </c>
      <c r="E52" s="38" t="s">
        <v>287</v>
      </c>
    </row>
    <row r="53" spans="1:5" x14ac:dyDescent="0.15">
      <c r="A53">
        <v>308</v>
      </c>
      <c r="B53" t="s">
        <v>110</v>
      </c>
      <c r="C53" s="2" t="s">
        <v>133</v>
      </c>
      <c r="D53" s="3" t="s">
        <v>449</v>
      </c>
      <c r="E53" s="38" t="s">
        <v>288</v>
      </c>
    </row>
    <row r="54" spans="1:5" x14ac:dyDescent="0.15">
      <c r="A54">
        <v>309</v>
      </c>
      <c r="B54" t="s">
        <v>224</v>
      </c>
      <c r="E54" s="38" t="s">
        <v>289</v>
      </c>
    </row>
    <row r="55" spans="1:5" x14ac:dyDescent="0.15">
      <c r="A55">
        <v>310</v>
      </c>
      <c r="B55" t="s">
        <v>225</v>
      </c>
      <c r="E55" s="38" t="s">
        <v>290</v>
      </c>
    </row>
    <row r="56" spans="1:5" x14ac:dyDescent="0.15">
      <c r="A56">
        <v>311</v>
      </c>
      <c r="B56" t="s">
        <v>121</v>
      </c>
      <c r="C56" s="2" t="s">
        <v>17</v>
      </c>
      <c r="D56" s="3" t="s">
        <v>404</v>
      </c>
      <c r="E56" t="s">
        <v>308</v>
      </c>
    </row>
    <row r="57" spans="1:5" x14ac:dyDescent="0.15">
      <c r="A57">
        <v>312</v>
      </c>
      <c r="B57" t="s">
        <v>123</v>
      </c>
      <c r="D57" t="s">
        <v>168</v>
      </c>
      <c r="E57" t="s">
        <v>310</v>
      </c>
    </row>
    <row r="58" spans="1:5" x14ac:dyDescent="0.15">
      <c r="A58">
        <v>313</v>
      </c>
      <c r="B58" t="s">
        <v>220</v>
      </c>
      <c r="E58" s="38" t="s">
        <v>291</v>
      </c>
    </row>
    <row r="59" spans="1:5" x14ac:dyDescent="0.15">
      <c r="A59">
        <v>314</v>
      </c>
      <c r="B59" t="s">
        <v>221</v>
      </c>
      <c r="E59" s="38" t="s">
        <v>291</v>
      </c>
    </row>
    <row r="60" spans="1:5" x14ac:dyDescent="0.15">
      <c r="A60">
        <v>315</v>
      </c>
      <c r="B60" t="s">
        <v>222</v>
      </c>
      <c r="E60" s="38" t="s">
        <v>292</v>
      </c>
    </row>
    <row r="61" spans="1:5" x14ac:dyDescent="0.15">
      <c r="A61">
        <v>316</v>
      </c>
      <c r="B61" t="s">
        <v>223</v>
      </c>
      <c r="E61" s="38" t="s">
        <v>293</v>
      </c>
    </row>
    <row r="62" spans="1:5" x14ac:dyDescent="0.15">
      <c r="A62">
        <v>317</v>
      </c>
      <c r="B62" t="s">
        <v>111</v>
      </c>
      <c r="C62" s="2" t="s">
        <v>12</v>
      </c>
      <c r="D62" s="3" t="s">
        <v>397</v>
      </c>
      <c r="E62" s="38" t="s">
        <v>294</v>
      </c>
    </row>
    <row r="63" spans="1:5" x14ac:dyDescent="0.15">
      <c r="A63">
        <v>318</v>
      </c>
      <c r="B63" t="s">
        <v>112</v>
      </c>
      <c r="E63" s="38" t="s">
        <v>295</v>
      </c>
    </row>
    <row r="64" spans="1:5" x14ac:dyDescent="0.15">
      <c r="A64">
        <v>319</v>
      </c>
      <c r="B64" t="s">
        <v>226</v>
      </c>
      <c r="E64" s="60" t="s">
        <v>296</v>
      </c>
    </row>
    <row r="65" spans="1:5" x14ac:dyDescent="0.15">
      <c r="A65">
        <v>320</v>
      </c>
      <c r="B65" t="s">
        <v>227</v>
      </c>
      <c r="E65" s="60" t="s">
        <v>297</v>
      </c>
    </row>
    <row r="66" spans="1:5" x14ac:dyDescent="0.15">
      <c r="A66">
        <v>321</v>
      </c>
      <c r="B66" t="s">
        <v>228</v>
      </c>
      <c r="E66" s="60" t="s">
        <v>298</v>
      </c>
    </row>
    <row r="67" spans="1:5" x14ac:dyDescent="0.15">
      <c r="A67">
        <v>322</v>
      </c>
      <c r="B67" t="s">
        <v>229</v>
      </c>
      <c r="E67" s="60" t="s">
        <v>300</v>
      </c>
    </row>
    <row r="68" spans="1:5" x14ac:dyDescent="0.15">
      <c r="A68">
        <v>323</v>
      </c>
      <c r="B68" t="s">
        <v>230</v>
      </c>
      <c r="E68" s="60" t="s">
        <v>299</v>
      </c>
    </row>
    <row r="69" spans="1:5" x14ac:dyDescent="0.15">
      <c r="A69">
        <v>324</v>
      </c>
      <c r="B69" t="s">
        <v>442</v>
      </c>
      <c r="E69" s="60" t="s">
        <v>443</v>
      </c>
    </row>
    <row r="72" spans="1:5" x14ac:dyDescent="0.15">
      <c r="D72" s="3"/>
    </row>
    <row r="73" spans="1:5" x14ac:dyDescent="0.15">
      <c r="D73" s="3"/>
    </row>
    <row r="75" spans="1:5" x14ac:dyDescent="0.15">
      <c r="A75">
        <v>401</v>
      </c>
      <c r="B75" t="s">
        <v>213</v>
      </c>
      <c r="C75" t="s">
        <v>262</v>
      </c>
      <c r="D75" t="s">
        <v>383</v>
      </c>
      <c r="E75" t="s">
        <v>269</v>
      </c>
    </row>
    <row r="76" spans="1:5" x14ac:dyDescent="0.15">
      <c r="A76">
        <v>402</v>
      </c>
      <c r="B76" t="s">
        <v>166</v>
      </c>
      <c r="E76" t="s">
        <v>263</v>
      </c>
    </row>
    <row r="77" spans="1:5" x14ac:dyDescent="0.15">
      <c r="A77">
        <v>403</v>
      </c>
      <c r="B77" t="s">
        <v>96</v>
      </c>
      <c r="C77" s="2" t="s">
        <v>32</v>
      </c>
      <c r="D77" s="3" t="s">
        <v>384</v>
      </c>
      <c r="E77" t="s">
        <v>264</v>
      </c>
    </row>
    <row r="78" spans="1:5" x14ac:dyDescent="0.15">
      <c r="A78">
        <v>404</v>
      </c>
      <c r="B78" t="s">
        <v>97</v>
      </c>
      <c r="C78" s="2" t="s">
        <v>23</v>
      </c>
      <c r="D78" s="3" t="s">
        <v>385</v>
      </c>
      <c r="E78" t="s">
        <v>265</v>
      </c>
    </row>
    <row r="79" spans="1:5" x14ac:dyDescent="0.15">
      <c r="A79">
        <v>405</v>
      </c>
      <c r="B79" t="s">
        <v>98</v>
      </c>
      <c r="C79" s="2" t="s">
        <v>26</v>
      </c>
      <c r="D79" s="3" t="s">
        <v>386</v>
      </c>
      <c r="E79" t="s">
        <v>440</v>
      </c>
    </row>
    <row r="80" spans="1:5" x14ac:dyDescent="0.15">
      <c r="A80">
        <v>406</v>
      </c>
      <c r="B80" t="s">
        <v>164</v>
      </c>
      <c r="E80" t="s">
        <v>266</v>
      </c>
    </row>
    <row r="81" spans="1:5" x14ac:dyDescent="0.15">
      <c r="A81">
        <v>407</v>
      </c>
      <c r="B81" t="s">
        <v>214</v>
      </c>
      <c r="D81" s="3" t="s">
        <v>279</v>
      </c>
      <c r="E81" t="s">
        <v>270</v>
      </c>
    </row>
    <row r="82" spans="1:5" x14ac:dyDescent="0.15">
      <c r="A82">
        <v>408</v>
      </c>
      <c r="B82" t="s">
        <v>441</v>
      </c>
      <c r="D82" s="3"/>
      <c r="E82" t="s">
        <v>561</v>
      </c>
    </row>
    <row r="83" spans="1:5" x14ac:dyDescent="0.15">
      <c r="A83">
        <v>409</v>
      </c>
      <c r="B83" t="s">
        <v>99</v>
      </c>
      <c r="C83" s="2" t="s">
        <v>24</v>
      </c>
      <c r="D83" s="3" t="s">
        <v>387</v>
      </c>
      <c r="E83" t="s">
        <v>267</v>
      </c>
    </row>
    <row r="84" spans="1:5" x14ac:dyDescent="0.15">
      <c r="A84">
        <v>410</v>
      </c>
      <c r="B84" t="s">
        <v>100</v>
      </c>
      <c r="E84" t="s">
        <v>268</v>
      </c>
    </row>
    <row r="85" spans="1:5" x14ac:dyDescent="0.15">
      <c r="A85">
        <v>411</v>
      </c>
      <c r="B85" t="s">
        <v>215</v>
      </c>
      <c r="D85" s="3" t="s">
        <v>450</v>
      </c>
      <c r="E85" t="s">
        <v>271</v>
      </c>
    </row>
    <row r="86" spans="1:5" x14ac:dyDescent="0.15">
      <c r="A86">
        <v>412</v>
      </c>
      <c r="B86" t="s">
        <v>101</v>
      </c>
      <c r="C86" s="2" t="s">
        <v>25</v>
      </c>
      <c r="D86" s="3" t="s">
        <v>388</v>
      </c>
      <c r="E86" t="s">
        <v>272</v>
      </c>
    </row>
    <row r="87" spans="1:5" x14ac:dyDescent="0.15">
      <c r="A87">
        <v>413</v>
      </c>
      <c r="B87" t="s">
        <v>216</v>
      </c>
      <c r="D87" s="3" t="s">
        <v>451</v>
      </c>
      <c r="E87" t="s">
        <v>273</v>
      </c>
    </row>
    <row r="88" spans="1:5" x14ac:dyDescent="0.15">
      <c r="A88">
        <v>414</v>
      </c>
      <c r="B88" t="s">
        <v>217</v>
      </c>
      <c r="D88" s="3" t="s">
        <v>452</v>
      </c>
      <c r="E88" t="s">
        <v>274</v>
      </c>
    </row>
    <row r="89" spans="1:5" x14ac:dyDescent="0.15">
      <c r="A89">
        <v>415</v>
      </c>
      <c r="B89" t="s">
        <v>102</v>
      </c>
      <c r="C89" s="2" t="s">
        <v>30</v>
      </c>
      <c r="D89" s="3" t="s">
        <v>389</v>
      </c>
      <c r="E89" t="s">
        <v>275</v>
      </c>
    </row>
    <row r="90" spans="1:5" x14ac:dyDescent="0.15">
      <c r="A90">
        <v>416</v>
      </c>
      <c r="B90" t="s">
        <v>103</v>
      </c>
      <c r="C90" s="2" t="s">
        <v>8</v>
      </c>
      <c r="D90" s="3" t="s">
        <v>390</v>
      </c>
      <c r="E90" t="s">
        <v>276</v>
      </c>
    </row>
    <row r="91" spans="1:5" x14ac:dyDescent="0.15">
      <c r="A91">
        <v>417</v>
      </c>
      <c r="B91" t="s">
        <v>104</v>
      </c>
      <c r="D91" s="3" t="s">
        <v>453</v>
      </c>
      <c r="E91" t="s">
        <v>562</v>
      </c>
    </row>
    <row r="92" spans="1:5" x14ac:dyDescent="0.15">
      <c r="A92">
        <v>418</v>
      </c>
      <c r="B92" t="s">
        <v>218</v>
      </c>
      <c r="D92" s="3" t="s">
        <v>280</v>
      </c>
      <c r="E92" t="s">
        <v>277</v>
      </c>
    </row>
    <row r="93" spans="1:5" x14ac:dyDescent="0.15">
      <c r="A93">
        <v>419</v>
      </c>
      <c r="B93" t="s">
        <v>219</v>
      </c>
      <c r="D93" s="3" t="s">
        <v>454</v>
      </c>
      <c r="E93" t="s">
        <v>278</v>
      </c>
    </row>
    <row r="94" spans="1:5" x14ac:dyDescent="0.15">
      <c r="A94">
        <v>420</v>
      </c>
      <c r="B94" t="s">
        <v>231</v>
      </c>
      <c r="D94" s="3" t="s">
        <v>455</v>
      </c>
      <c r="E94" t="s">
        <v>311</v>
      </c>
    </row>
    <row r="95" spans="1:5" x14ac:dyDescent="0.15">
      <c r="A95">
        <v>421</v>
      </c>
      <c r="B95" t="s">
        <v>558</v>
      </c>
      <c r="C95" t="s">
        <v>559</v>
      </c>
      <c r="D95" s="3" t="s">
        <v>560</v>
      </c>
      <c r="E95" t="s">
        <v>563</v>
      </c>
    </row>
  </sheetData>
  <phoneticPr fontId="3"/>
  <conditionalFormatting sqref="B95:B1048576 B56:B57 B62:B63 B89:B91 B46:B53 B38 B76:B80 B83:B84 B86 B1:B34">
    <cfRule type="duplicateValues" dxfId="6" priority="149"/>
  </conditionalFormatting>
  <conditionalFormatting sqref="B95:B1048576 B56:B57 B62:B63 B89:B91 B46:B53 B38 B76:B80 B83:B84 B86 B1:B35">
    <cfRule type="duplicateValues" dxfId="5" priority="158"/>
  </conditionalFormatting>
  <conditionalFormatting sqref="B95:B1048576 B56:B57 B62:B63 B89:B91 B46:B53 B76:B80 B83:B84 B86 B74 B38:B40 B1:B35">
    <cfRule type="duplicateValues" dxfId="4" priority="167"/>
  </conditionalFormatting>
  <conditionalFormatting sqref="B95:B1048576 B62:B63 B89:B91 B76:B80 B83:B84 B86 B1:B53 B72:B74 B56:B57">
    <cfRule type="duplicateValues" dxfId="3" priority="348"/>
  </conditionalFormatting>
  <conditionalFormatting sqref="B95:B1048576 B62:B63 B1:B53 B72:B93 B56:B57">
    <cfRule type="duplicateValues" dxfId="2" priority="359"/>
  </conditionalFormatting>
  <conditionalFormatting sqref="B95:B1048576 B1:B54 B72:B93 B56:B63">
    <cfRule type="duplicateValues" dxfId="1" priority="366"/>
  </conditionalFormatting>
  <conditionalFormatting sqref="B95:B1048576 B72:B93 B1:B65">
    <cfRule type="duplicateValues" dxfId="0" priority="373"/>
  </conditionalFormatting>
  <dataValidations count="2">
    <dataValidation imeMode="hiragana" allowBlank="1" showInputMessage="1" showErrorMessage="1" sqref="D19:D20 D62 D49:D52 D29:D32 D12 D2:D10 D77:D79 D83 D89:D90 D86 D22:D27 D56"/>
    <dataValidation imeMode="off" allowBlank="1" showInputMessage="1" showErrorMessage="1" sqref="C19:C20 C62 C49:C52 C29:C32 C12 C2:C10 C77:C79 C83 C89:C90 C86 C22:C27 C56"/>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K53"/>
  <sheetViews>
    <sheetView tabSelected="1" topLeftCell="A13" zoomScale="98" zoomScaleNormal="98" workbookViewId="0">
      <selection activeCell="M23" sqref="M23:N23"/>
    </sheetView>
  </sheetViews>
  <sheetFormatPr defaultRowHeight="13.5" x14ac:dyDescent="0.15"/>
  <cols>
    <col min="1" max="1" width="11.25" customWidth="1"/>
    <col min="2" max="2" width="13.25" customWidth="1"/>
    <col min="3" max="22" width="10" customWidth="1"/>
  </cols>
  <sheetData>
    <row r="1" spans="1:60" ht="26.25" customHeight="1" x14ac:dyDescent="0.15">
      <c r="A1" s="59" t="s">
        <v>567</v>
      </c>
      <c r="B1" s="58"/>
      <c r="C1" s="58"/>
      <c r="D1" s="58"/>
      <c r="E1" s="58"/>
      <c r="F1" s="58"/>
      <c r="G1" s="58"/>
      <c r="H1" s="58"/>
      <c r="I1" s="58" t="s">
        <v>232</v>
      </c>
      <c r="J1" s="58"/>
      <c r="K1" s="58"/>
      <c r="L1" s="58"/>
      <c r="M1" s="58"/>
      <c r="N1" s="58"/>
      <c r="O1" s="58"/>
      <c r="P1" s="58"/>
      <c r="Q1" s="58"/>
    </row>
    <row r="2" spans="1:60" ht="15.75" customHeight="1" x14ac:dyDescent="0.15">
      <c r="A2" s="13"/>
      <c r="B2" s="13"/>
      <c r="C2" s="13"/>
      <c r="D2" s="13"/>
      <c r="E2" s="13"/>
      <c r="F2" s="13"/>
      <c r="G2" s="13"/>
      <c r="H2" s="13"/>
      <c r="I2" s="13"/>
      <c r="J2" s="13"/>
      <c r="K2" s="13"/>
    </row>
    <row r="3" spans="1:60" ht="26.25" customHeight="1" x14ac:dyDescent="0.15">
      <c r="A3" s="382" t="s">
        <v>146</v>
      </c>
      <c r="B3" s="383"/>
      <c r="C3" s="383"/>
      <c r="D3" s="383"/>
      <c r="E3" s="383"/>
      <c r="F3" s="383"/>
      <c r="G3" s="383"/>
      <c r="H3" s="383"/>
      <c r="I3" s="383"/>
      <c r="J3" s="383"/>
      <c r="K3" s="383"/>
      <c r="L3" s="383"/>
      <c r="M3" s="383"/>
      <c r="N3" s="383"/>
      <c r="O3" s="383"/>
      <c r="P3" s="383"/>
      <c r="Q3" s="383"/>
      <c r="R3" s="383"/>
      <c r="S3" s="383"/>
      <c r="T3" s="383"/>
      <c r="U3" s="383"/>
      <c r="V3" s="383"/>
    </row>
    <row r="5" spans="1:60" ht="21" customHeight="1" x14ac:dyDescent="0.15">
      <c r="A5" s="380" t="s">
        <v>35</v>
      </c>
      <c r="B5" s="381"/>
      <c r="C5" s="5"/>
      <c r="D5" s="395"/>
      <c r="E5" s="396"/>
      <c r="F5" s="396"/>
      <c r="G5" s="396"/>
      <c r="H5" s="397"/>
      <c r="I5" s="12" t="s">
        <v>360</v>
      </c>
    </row>
    <row r="6" spans="1:60" ht="21" customHeight="1" x14ac:dyDescent="0.15">
      <c r="A6" s="386" t="s">
        <v>460</v>
      </c>
      <c r="B6" s="387"/>
      <c r="C6" s="340" t="str">
        <f>IF(C5="","",VLOOKUP(C5,学校番号一覧!$A$2:$E$110,2,0))</f>
        <v/>
      </c>
      <c r="D6" s="338"/>
      <c r="E6" s="338"/>
      <c r="F6" s="338"/>
      <c r="G6" s="338"/>
      <c r="H6" s="339"/>
      <c r="I6" s="34" t="s">
        <v>145</v>
      </c>
    </row>
    <row r="7" spans="1:60" ht="21" customHeight="1" x14ac:dyDescent="0.15">
      <c r="A7" s="376" t="s">
        <v>157</v>
      </c>
      <c r="B7" s="377"/>
      <c r="C7" s="340" t="str">
        <f>IF(C5="","",VLOOKUP(C5,学校番号一覧!$A$2:$E$110,4,0))</f>
        <v/>
      </c>
      <c r="D7" s="338"/>
      <c r="E7" s="338"/>
      <c r="F7" s="338"/>
      <c r="G7" s="338"/>
      <c r="H7" s="339"/>
      <c r="I7" s="34" t="s">
        <v>160</v>
      </c>
    </row>
    <row r="8" spans="1:60" ht="21" customHeight="1" x14ac:dyDescent="0.15">
      <c r="A8" s="376" t="s">
        <v>149</v>
      </c>
      <c r="B8" s="377"/>
      <c r="C8" s="350"/>
      <c r="D8" s="351"/>
      <c r="E8" s="351"/>
      <c r="F8" s="351"/>
      <c r="G8" s="351"/>
      <c r="H8" s="352"/>
      <c r="I8" s="34"/>
    </row>
    <row r="9" spans="1:60" ht="21" customHeight="1" x14ac:dyDescent="0.15">
      <c r="A9" s="376" t="s">
        <v>150</v>
      </c>
      <c r="B9" s="377"/>
      <c r="C9" s="350"/>
      <c r="D9" s="351"/>
      <c r="E9" s="351"/>
      <c r="F9" s="351"/>
      <c r="G9" s="351"/>
      <c r="H9" s="352"/>
      <c r="I9" s="34" t="s">
        <v>359</v>
      </c>
    </row>
    <row r="10" spans="1:60" ht="21" customHeight="1" thickBot="1" x14ac:dyDescent="0.2">
      <c r="A10" s="386" t="s">
        <v>139</v>
      </c>
      <c r="B10" s="387"/>
      <c r="C10" s="390"/>
      <c r="D10" s="391"/>
      <c r="E10" s="391"/>
      <c r="F10" s="391"/>
      <c r="G10" s="391"/>
      <c r="H10" s="392"/>
      <c r="I10" s="12" t="s">
        <v>151</v>
      </c>
      <c r="M10" s="12" t="s">
        <v>202</v>
      </c>
      <c r="P10" s="12"/>
    </row>
    <row r="11" spans="1:60" ht="21" customHeight="1" thickBot="1" x14ac:dyDescent="0.2">
      <c r="A11" s="388" t="s">
        <v>140</v>
      </c>
      <c r="B11" s="389"/>
      <c r="C11" s="398"/>
      <c r="D11" s="399"/>
      <c r="E11" s="399"/>
      <c r="F11" s="399"/>
      <c r="G11" s="399"/>
      <c r="H11" s="400"/>
      <c r="I11" s="12" t="s">
        <v>152</v>
      </c>
      <c r="K11" s="372" t="s">
        <v>56</v>
      </c>
      <c r="L11" s="373"/>
      <c r="M11" s="115">
        <f>COUNTA($C$18:$J$18)</f>
        <v>0</v>
      </c>
      <c r="N11" s="116" t="s">
        <v>60</v>
      </c>
      <c r="O11" s="112"/>
      <c r="T11" s="12" t="s">
        <v>65</v>
      </c>
      <c r="AH11" t="s">
        <v>174</v>
      </c>
    </row>
    <row r="12" spans="1:60" ht="21" customHeight="1" x14ac:dyDescent="0.15">
      <c r="C12" s="34" t="s">
        <v>541</v>
      </c>
      <c r="K12" s="362" t="s">
        <v>57</v>
      </c>
      <c r="L12" s="363"/>
      <c r="M12" s="117">
        <f>COUNTA($K$18:$V$18)/2</f>
        <v>0</v>
      </c>
      <c r="N12" s="118" t="s">
        <v>61</v>
      </c>
      <c r="O12" s="112"/>
      <c r="P12" s="364" t="s">
        <v>69</v>
      </c>
      <c r="Q12" s="365"/>
      <c r="R12" s="92" t="s">
        <v>71</v>
      </c>
      <c r="S12" s="121" t="s">
        <v>72</v>
      </c>
      <c r="T12" s="368" t="s">
        <v>70</v>
      </c>
      <c r="U12" s="369"/>
      <c r="V12" s="113" t="s">
        <v>73</v>
      </c>
      <c r="AH12" t="s">
        <v>175</v>
      </c>
    </row>
    <row r="13" spans="1:60" ht="21" customHeight="1" thickBot="1" x14ac:dyDescent="0.2">
      <c r="C13" s="12" t="s">
        <v>62</v>
      </c>
      <c r="K13" s="362" t="s">
        <v>58</v>
      </c>
      <c r="L13" s="363"/>
      <c r="M13" s="117">
        <f>COUNTA($C$23:$J$23)</f>
        <v>0</v>
      </c>
      <c r="N13" s="118" t="s">
        <v>60</v>
      </c>
      <c r="O13" s="112"/>
      <c r="P13" s="366"/>
      <c r="Q13" s="367"/>
      <c r="R13" s="172"/>
      <c r="S13" s="173"/>
      <c r="T13" s="401"/>
      <c r="U13" s="402"/>
      <c r="V13" s="114">
        <f>SUM(R13:U13)</f>
        <v>0</v>
      </c>
      <c r="Y13" s="39"/>
      <c r="Z13" s="40"/>
      <c r="AA13" s="40"/>
      <c r="AB13" s="40"/>
      <c r="AC13" s="40"/>
      <c r="AD13" s="40"/>
      <c r="AE13" s="40"/>
      <c r="AF13" s="40"/>
      <c r="AH13" s="1" t="s">
        <v>173</v>
      </c>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1"/>
    </row>
    <row r="14" spans="1:60" ht="21" customHeight="1" thickBot="1" x14ac:dyDescent="0.2">
      <c r="C14" s="12" t="s">
        <v>63</v>
      </c>
      <c r="K14" s="393" t="s">
        <v>59</v>
      </c>
      <c r="L14" s="394"/>
      <c r="M14" s="119">
        <f>COUNTA($K$23:$V$23)/2</f>
        <v>0</v>
      </c>
      <c r="N14" s="120" t="s">
        <v>61</v>
      </c>
      <c r="O14" s="112"/>
      <c r="P14" s="171" t="s">
        <v>459</v>
      </c>
      <c r="Q14" s="112"/>
      <c r="R14" s="12"/>
      <c r="Y14" s="41"/>
      <c r="AH14" t="str">
        <f>AH11&amp;A18&amp;AH12</f>
        <v>()</v>
      </c>
      <c r="BH14" s="41"/>
    </row>
    <row r="15" spans="1:60" ht="21" customHeight="1" x14ac:dyDescent="0.15">
      <c r="C15" s="12" t="s">
        <v>64</v>
      </c>
      <c r="Y15" s="41"/>
      <c r="AH15" t="str">
        <f>CONCATENATE($AH$11,$A$18,AH12)</f>
        <v>()</v>
      </c>
      <c r="BH15" s="41"/>
    </row>
    <row r="16" spans="1:60" ht="21" customHeight="1" x14ac:dyDescent="0.15">
      <c r="A16" s="11"/>
      <c r="B16" s="24"/>
      <c r="C16" s="356" t="s">
        <v>52</v>
      </c>
      <c r="D16" s="357"/>
      <c r="E16" s="357"/>
      <c r="F16" s="357"/>
      <c r="G16" s="357"/>
      <c r="H16" s="357"/>
      <c r="I16" s="357"/>
      <c r="J16" s="358"/>
      <c r="K16" s="356" t="s">
        <v>53</v>
      </c>
      <c r="L16" s="357"/>
      <c r="M16" s="357"/>
      <c r="N16" s="357"/>
      <c r="O16" s="357"/>
      <c r="P16" s="357"/>
      <c r="Q16" s="357"/>
      <c r="R16" s="357"/>
      <c r="S16" s="357"/>
      <c r="T16" s="357"/>
      <c r="U16" s="357"/>
      <c r="V16" s="358"/>
      <c r="Y16" s="41"/>
      <c r="AI16" t="s">
        <v>176</v>
      </c>
      <c r="AM16" t="str">
        <f>CONCATENATE(K18,$AI$16,L18)</f>
        <v>･</v>
      </c>
      <c r="AN16" t="str">
        <f>CONCATENATE(M18,$AI$16,N18)</f>
        <v>･</v>
      </c>
      <c r="AO16" t="str">
        <f>CONCATENATE(O18,$AI$16,P18)</f>
        <v>･</v>
      </c>
      <c r="AP16" t="str">
        <f>CONCATENATE(Q18,$AI$16,R18)</f>
        <v>･</v>
      </c>
      <c r="AQ16" t="str">
        <f>CONCATENATE(S18,$AI$16,T18)</f>
        <v>･</v>
      </c>
      <c r="AR16" t="str">
        <f>CONCATENATE(U18,$AI$16,V18)</f>
        <v>･</v>
      </c>
      <c r="BA16" t="str">
        <f>CONCATENATE(K23,$AI$16,L23)</f>
        <v>･</v>
      </c>
      <c r="BB16" t="str">
        <f>CONCATENATE(M23,$AI$16,N23)</f>
        <v>･</v>
      </c>
      <c r="BC16" t="str">
        <f>CONCATENATE(O23,$AI$16,P23)</f>
        <v>･</v>
      </c>
      <c r="BD16" t="str">
        <f>CONCATENATE(Q23,$AI$16,R23)</f>
        <v>･</v>
      </c>
      <c r="BE16" t="str">
        <f>CONCATENATE(S23,$AI$16,T23)</f>
        <v>･</v>
      </c>
      <c r="BF16" t="str">
        <f>CONCATENATE(U23,$AI$16,V23)</f>
        <v>･</v>
      </c>
      <c r="BH16" s="41"/>
    </row>
    <row r="17" spans="1:60" s="1" customFormat="1" ht="21" customHeight="1" x14ac:dyDescent="0.15">
      <c r="A17" s="384" t="s">
        <v>406</v>
      </c>
      <c r="B17" s="385"/>
      <c r="C17" s="31" t="s">
        <v>177</v>
      </c>
      <c r="D17" s="29" t="s">
        <v>178</v>
      </c>
      <c r="E17" s="29" t="s">
        <v>179</v>
      </c>
      <c r="F17" s="30" t="s">
        <v>180</v>
      </c>
      <c r="G17" s="31" t="s">
        <v>37</v>
      </c>
      <c r="H17" s="29" t="s">
        <v>38</v>
      </c>
      <c r="I17" s="29" t="s">
        <v>39</v>
      </c>
      <c r="J17" s="30" t="s">
        <v>40</v>
      </c>
      <c r="K17" s="378" t="s">
        <v>461</v>
      </c>
      <c r="L17" s="379"/>
      <c r="M17" s="336" t="s">
        <v>489</v>
      </c>
      <c r="N17" s="337"/>
      <c r="O17" s="336" t="s">
        <v>41</v>
      </c>
      <c r="P17" s="337"/>
      <c r="Q17" s="336" t="s">
        <v>42</v>
      </c>
      <c r="R17" s="338"/>
      <c r="S17" s="336" t="s">
        <v>43</v>
      </c>
      <c r="T17" s="337"/>
      <c r="U17" s="338" t="s">
        <v>44</v>
      </c>
      <c r="V17" s="339"/>
      <c r="Y17" s="42"/>
      <c r="AA17" s="1" t="s">
        <v>36</v>
      </c>
      <c r="AB17" s="1" t="s">
        <v>312</v>
      </c>
      <c r="AC17" s="1" t="s">
        <v>172</v>
      </c>
      <c r="AD17" s="1" t="s">
        <v>185</v>
      </c>
      <c r="AE17" s="1" t="s">
        <v>186</v>
      </c>
      <c r="AF17" s="1" t="s">
        <v>187</v>
      </c>
      <c r="AG17" s="1" t="s">
        <v>188</v>
      </c>
      <c r="AH17" s="1" t="s">
        <v>37</v>
      </c>
      <c r="AI17" s="1" t="s">
        <v>38</v>
      </c>
      <c r="AJ17" s="1" t="s">
        <v>39</v>
      </c>
      <c r="AK17" s="1" t="s">
        <v>40</v>
      </c>
      <c r="AL17" s="1" t="s">
        <v>463</v>
      </c>
      <c r="AM17" s="1" t="s">
        <v>499</v>
      </c>
      <c r="AN17" s="1" t="s">
        <v>41</v>
      </c>
      <c r="AO17" s="1" t="s">
        <v>42</v>
      </c>
      <c r="AP17" s="1" t="s">
        <v>43</v>
      </c>
      <c r="AQ17" s="1" t="s">
        <v>44</v>
      </c>
      <c r="AR17" s="1" t="s">
        <v>189</v>
      </c>
      <c r="AS17" s="1" t="s">
        <v>190</v>
      </c>
      <c r="AT17" s="1" t="s">
        <v>191</v>
      </c>
      <c r="AU17" s="1" t="s">
        <v>192</v>
      </c>
      <c r="AV17" s="1" t="s">
        <v>46</v>
      </c>
      <c r="AW17" s="1" t="s">
        <v>47</v>
      </c>
      <c r="AX17" s="1" t="s">
        <v>48</v>
      </c>
      <c r="AY17" s="1" t="s">
        <v>49</v>
      </c>
      <c r="AZ17" s="1" t="s">
        <v>464</v>
      </c>
      <c r="BA17" s="1" t="s">
        <v>500</v>
      </c>
      <c r="BB17" s="1" t="s">
        <v>50</v>
      </c>
      <c r="BC17" s="1" t="s">
        <v>51</v>
      </c>
      <c r="BD17" s="1" t="s">
        <v>533</v>
      </c>
      <c r="BE17" s="1" t="s">
        <v>534</v>
      </c>
      <c r="BH17" s="42"/>
    </row>
    <row r="18" spans="1:60" ht="21" customHeight="1" x14ac:dyDescent="0.15">
      <c r="A18" s="374"/>
      <c r="B18" s="375"/>
      <c r="C18" s="46"/>
      <c r="D18" s="331"/>
      <c r="E18" s="331"/>
      <c r="F18" s="331"/>
      <c r="G18" s="6"/>
      <c r="H18" s="4"/>
      <c r="I18" s="4"/>
      <c r="J18" s="177"/>
      <c r="K18" s="6"/>
      <c r="L18" s="325"/>
      <c r="M18" s="231"/>
      <c r="N18" s="325"/>
      <c r="O18" s="4"/>
      <c r="P18" s="4"/>
      <c r="Q18" s="4"/>
      <c r="R18" s="16"/>
      <c r="S18" s="4"/>
      <c r="T18" s="4"/>
      <c r="U18" s="176"/>
      <c r="V18" s="177"/>
      <c r="Y18" s="41"/>
      <c r="AA18" t="str">
        <f>C6</f>
        <v/>
      </c>
      <c r="AC18">
        <f>V13</f>
        <v>0</v>
      </c>
      <c r="AD18" t="s">
        <v>196</v>
      </c>
      <c r="AE18" t="s">
        <v>197</v>
      </c>
      <c r="AF18" t="s">
        <v>198</v>
      </c>
      <c r="AG18" t="s">
        <v>199</v>
      </c>
      <c r="AH18">
        <v>1</v>
      </c>
      <c r="AI18">
        <v>2</v>
      </c>
      <c r="AJ18">
        <v>3</v>
      </c>
      <c r="AK18">
        <v>4</v>
      </c>
      <c r="AL18" t="s">
        <v>497</v>
      </c>
      <c r="AM18" t="s">
        <v>498</v>
      </c>
      <c r="AN18">
        <v>1</v>
      </c>
      <c r="AO18">
        <v>2</v>
      </c>
      <c r="AP18">
        <v>3</v>
      </c>
      <c r="AQ18">
        <v>4</v>
      </c>
      <c r="AR18" t="s">
        <v>196</v>
      </c>
      <c r="AS18" t="s">
        <v>197</v>
      </c>
      <c r="AT18" t="s">
        <v>198</v>
      </c>
      <c r="AU18" t="s">
        <v>199</v>
      </c>
      <c r="AV18">
        <v>1</v>
      </c>
      <c r="AW18">
        <v>2</v>
      </c>
      <c r="AX18">
        <v>3</v>
      </c>
      <c r="AY18">
        <v>4</v>
      </c>
      <c r="AZ18" t="s">
        <v>497</v>
      </c>
      <c r="BA18" t="s">
        <v>498</v>
      </c>
      <c r="BB18">
        <v>1</v>
      </c>
      <c r="BC18">
        <v>2</v>
      </c>
      <c r="BD18">
        <v>3</v>
      </c>
      <c r="BE18">
        <v>4</v>
      </c>
      <c r="BH18" s="41"/>
    </row>
    <row r="19" spans="1:60" ht="21" customHeight="1" x14ac:dyDescent="0.15">
      <c r="A19" s="376" t="s">
        <v>45</v>
      </c>
      <c r="B19" s="377"/>
      <c r="C19" s="188"/>
      <c r="D19" s="332"/>
      <c r="E19" s="332"/>
      <c r="F19" s="332"/>
      <c r="G19" s="189"/>
      <c r="H19" s="190"/>
      <c r="I19" s="190"/>
      <c r="J19" s="192"/>
      <c r="K19" s="189"/>
      <c r="L19" s="190"/>
      <c r="M19" s="562"/>
      <c r="N19" s="190"/>
      <c r="O19" s="190"/>
      <c r="P19" s="190"/>
      <c r="Q19" s="190"/>
      <c r="R19" s="240"/>
      <c r="S19" s="190"/>
      <c r="T19" s="190"/>
      <c r="U19" s="191"/>
      <c r="V19" s="192"/>
      <c r="Y19" s="41"/>
      <c r="AB19">
        <f>県大会印刷シート!$D$23</f>
        <v>0</v>
      </c>
      <c r="AC19">
        <f>V13</f>
        <v>0</v>
      </c>
      <c r="AD19" s="234" t="str">
        <f>IF(C18="","",CONCATENATE(C18,$AH$15,AD18))</f>
        <v/>
      </c>
      <c r="AE19" s="234" t="str">
        <f t="shared" ref="AE19:AK19" si="0">IF(D18="","",CONCATENATE(D18,$AH$15,AE18))</f>
        <v/>
      </c>
      <c r="AF19" s="234" t="str">
        <f t="shared" si="0"/>
        <v/>
      </c>
      <c r="AG19" s="234" t="str">
        <f t="shared" si="0"/>
        <v/>
      </c>
      <c r="AH19" s="234" t="str">
        <f t="shared" si="0"/>
        <v/>
      </c>
      <c r="AI19" s="234" t="str">
        <f t="shared" si="0"/>
        <v/>
      </c>
      <c r="AJ19" s="234" t="str">
        <f t="shared" si="0"/>
        <v/>
      </c>
      <c r="AK19" s="234" t="str">
        <f t="shared" si="0"/>
        <v/>
      </c>
      <c r="AL19" s="234" t="str">
        <f>IF(K18="","",CONCATENATE(AM16,$AH$15,AL18))</f>
        <v/>
      </c>
      <c r="AM19" s="234" t="str">
        <f>IF(M18="","",CONCATENATE(AN16,$AH$15,AM18))</f>
        <v/>
      </c>
      <c r="AN19" s="234" t="str">
        <f>IF(O18="","",CONCATENATE(AO16,$AH$15,AN18))</f>
        <v/>
      </c>
      <c r="AO19" s="234" t="str">
        <f>IF(Q18="","",CONCATENATE(AP16,$AH$15,AO18))</f>
        <v/>
      </c>
      <c r="AP19" s="234" t="str">
        <f t="shared" ref="AP19:AQ19" si="1">IF(R18="","",CONCATENATE(AQ16,$AH$15,AP18))</f>
        <v/>
      </c>
      <c r="AQ19" s="234" t="str">
        <f t="shared" si="1"/>
        <v/>
      </c>
      <c r="AR19" s="234" t="str">
        <f>IF(C23="","",CONCATENATE(C23,$AH$15,AR18))</f>
        <v/>
      </c>
      <c r="AS19" s="234" t="str">
        <f t="shared" ref="AS19:AY19" si="2">IF(D23="","",CONCATENATE(D23,$AH$15,AS18))</f>
        <v/>
      </c>
      <c r="AT19" s="234" t="str">
        <f t="shared" si="2"/>
        <v/>
      </c>
      <c r="AU19" s="234" t="str">
        <f t="shared" si="2"/>
        <v/>
      </c>
      <c r="AV19" s="234" t="str">
        <f t="shared" si="2"/>
        <v/>
      </c>
      <c r="AW19" s="234" t="str">
        <f t="shared" si="2"/>
        <v/>
      </c>
      <c r="AX19" s="234" t="str">
        <f t="shared" si="2"/>
        <v/>
      </c>
      <c r="AY19" s="234" t="str">
        <f t="shared" si="2"/>
        <v/>
      </c>
      <c r="AZ19" s="234" t="str">
        <f>IF(K23="","",CONCATENATE(BA16,$AH$15,AZ18))</f>
        <v/>
      </c>
      <c r="BA19" s="234" t="str">
        <f>IF(M23="","",CONCATENATE(BB16,$AH$15,BA18))</f>
        <v/>
      </c>
      <c r="BB19" s="234" t="str">
        <f>IF(O23="","",CONCATENATE(BC16,$AH$15,BB18))</f>
        <v/>
      </c>
      <c r="BC19" s="234" t="str">
        <f>IF(Q23="","",CONCATENATE(BD16,$AH$15,BC18))</f>
        <v/>
      </c>
      <c r="BD19" s="234" t="str">
        <f t="shared" ref="BD19:BE19" si="3">IF(R23="","",CONCATENATE(BE16,$AH$15,BD18))</f>
        <v/>
      </c>
      <c r="BE19" s="234" t="str">
        <f t="shared" si="3"/>
        <v/>
      </c>
      <c r="BF19" s="234"/>
      <c r="BH19" s="41"/>
    </row>
    <row r="20" spans="1:60" ht="21" customHeight="1" x14ac:dyDescent="0.15">
      <c r="A20" s="334" t="s">
        <v>468</v>
      </c>
      <c r="B20" s="335"/>
      <c r="C20" s="49"/>
      <c r="D20" s="333"/>
      <c r="E20" s="333"/>
      <c r="F20" s="333"/>
      <c r="G20" s="8"/>
      <c r="H20" s="9"/>
      <c r="I20" s="9"/>
      <c r="J20" s="179"/>
      <c r="K20" s="189"/>
      <c r="L20" s="326"/>
      <c r="M20" s="562"/>
      <c r="N20" s="190"/>
      <c r="O20" s="190"/>
      <c r="P20" s="190"/>
      <c r="Q20" s="190"/>
      <c r="R20" s="240"/>
      <c r="S20" s="9"/>
      <c r="T20" s="9"/>
      <c r="U20" s="178"/>
      <c r="V20" s="179"/>
      <c r="Y20" s="41"/>
      <c r="BH20" s="41"/>
    </row>
    <row r="21" spans="1:60" ht="21" customHeight="1" x14ac:dyDescent="0.15">
      <c r="A21" s="15"/>
      <c r="B21" s="15"/>
      <c r="C21" s="404" t="s">
        <v>54</v>
      </c>
      <c r="D21" s="405"/>
      <c r="E21" s="405"/>
      <c r="F21" s="405"/>
      <c r="G21" s="405"/>
      <c r="H21" s="405"/>
      <c r="I21" s="405"/>
      <c r="J21" s="406"/>
      <c r="K21" s="359" t="s">
        <v>55</v>
      </c>
      <c r="L21" s="360"/>
      <c r="M21" s="360"/>
      <c r="N21" s="360"/>
      <c r="O21" s="360"/>
      <c r="P21" s="360"/>
      <c r="Q21" s="360"/>
      <c r="R21" s="360"/>
      <c r="S21" s="360"/>
      <c r="T21" s="360"/>
      <c r="U21" s="360"/>
      <c r="V21" s="361"/>
      <c r="Y21" s="41"/>
      <c r="BH21" s="41"/>
    </row>
    <row r="22" spans="1:60" ht="21" customHeight="1" x14ac:dyDescent="0.15">
      <c r="A22" s="15"/>
      <c r="B22" s="15"/>
      <c r="C22" s="31" t="s">
        <v>181</v>
      </c>
      <c r="D22" s="29" t="s">
        <v>182</v>
      </c>
      <c r="E22" s="29" t="s">
        <v>183</v>
      </c>
      <c r="F22" s="30" t="s">
        <v>184</v>
      </c>
      <c r="G22" s="31" t="s">
        <v>46</v>
      </c>
      <c r="H22" s="29" t="s">
        <v>47</v>
      </c>
      <c r="I22" s="29" t="s">
        <v>48</v>
      </c>
      <c r="J22" s="30" t="s">
        <v>49</v>
      </c>
      <c r="K22" s="378" t="s">
        <v>462</v>
      </c>
      <c r="L22" s="379"/>
      <c r="M22" s="336" t="s">
        <v>490</v>
      </c>
      <c r="N22" s="337"/>
      <c r="O22" s="336" t="s">
        <v>50</v>
      </c>
      <c r="P22" s="337"/>
      <c r="Q22" s="336" t="s">
        <v>51</v>
      </c>
      <c r="R22" s="338"/>
      <c r="S22" s="336" t="s">
        <v>533</v>
      </c>
      <c r="T22" s="337"/>
      <c r="U22" s="338" t="s">
        <v>534</v>
      </c>
      <c r="V22" s="339"/>
      <c r="Y22" s="41"/>
      <c r="BH22" s="41"/>
    </row>
    <row r="23" spans="1:60" ht="21" customHeight="1" x14ac:dyDescent="0.15">
      <c r="A23" s="15"/>
      <c r="B23" s="15"/>
      <c r="C23" s="174"/>
      <c r="D23" s="328"/>
      <c r="E23" s="328"/>
      <c r="F23" s="328"/>
      <c r="G23" s="6"/>
      <c r="H23" s="4"/>
      <c r="I23" s="4"/>
      <c r="J23" s="177"/>
      <c r="K23" s="6"/>
      <c r="L23" s="325"/>
      <c r="M23" s="231"/>
      <c r="N23" s="325"/>
      <c r="O23" s="4"/>
      <c r="P23" s="4"/>
      <c r="Q23" s="4"/>
      <c r="R23" s="16"/>
      <c r="S23" s="4"/>
      <c r="T23" s="4"/>
      <c r="U23" s="176"/>
      <c r="V23" s="177"/>
      <c r="Y23" s="41"/>
      <c r="BH23" s="41"/>
    </row>
    <row r="24" spans="1:60" ht="21" customHeight="1" x14ac:dyDescent="0.15">
      <c r="A24" s="15"/>
      <c r="B24" s="15"/>
      <c r="C24" s="193"/>
      <c r="D24" s="329"/>
      <c r="E24" s="329"/>
      <c r="F24" s="329"/>
      <c r="G24" s="189"/>
      <c r="H24" s="190"/>
      <c r="I24" s="190"/>
      <c r="J24" s="192"/>
      <c r="K24" s="189"/>
      <c r="L24" s="190"/>
      <c r="M24" s="562"/>
      <c r="N24" s="190"/>
      <c r="O24" s="190"/>
      <c r="P24" s="190"/>
      <c r="Q24" s="190"/>
      <c r="R24" s="240"/>
      <c r="S24" s="190"/>
      <c r="T24" s="190"/>
      <c r="U24" s="191"/>
      <c r="V24" s="192"/>
      <c r="Y24" s="41"/>
      <c r="BH24" s="41"/>
    </row>
    <row r="25" spans="1:60" ht="21" customHeight="1" x14ac:dyDescent="0.15">
      <c r="A25" s="15"/>
      <c r="B25" s="15"/>
      <c r="C25" s="175"/>
      <c r="D25" s="330"/>
      <c r="E25" s="330"/>
      <c r="F25" s="330"/>
      <c r="G25" s="8"/>
      <c r="H25" s="9"/>
      <c r="I25" s="9"/>
      <c r="J25" s="179"/>
      <c r="K25" s="8"/>
      <c r="L25" s="326"/>
      <c r="M25" s="563"/>
      <c r="N25" s="326"/>
      <c r="O25" s="9"/>
      <c r="P25" s="9"/>
      <c r="Q25" s="9"/>
      <c r="R25" s="17"/>
      <c r="S25" s="9"/>
      <c r="T25" s="9"/>
      <c r="U25" s="178"/>
      <c r="V25" s="179"/>
      <c r="Y25" s="41"/>
      <c r="BH25" s="41"/>
    </row>
    <row r="26" spans="1:60" ht="21" customHeight="1" x14ac:dyDescent="0.15">
      <c r="A26" s="34" t="s">
        <v>154</v>
      </c>
      <c r="B26" s="15"/>
      <c r="N26" s="15"/>
      <c r="Y26" s="41"/>
      <c r="BH26" s="41"/>
    </row>
    <row r="27" spans="1:60" ht="21" customHeight="1" x14ac:dyDescent="0.15">
      <c r="Y27" s="43"/>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1"/>
    </row>
    <row r="28" spans="1:60" x14ac:dyDescent="0.15">
      <c r="C28" s="1"/>
      <c r="D28" s="1"/>
    </row>
    <row r="29" spans="1:60" ht="14.25" thickBot="1" x14ac:dyDescent="0.2"/>
    <row r="30" spans="1:60" s="14" customFormat="1" ht="19.5" thickTop="1" x14ac:dyDescent="0.15">
      <c r="A30" s="407" t="s">
        <v>68</v>
      </c>
      <c r="B30" s="407"/>
      <c r="C30" s="407"/>
      <c r="D30" s="407"/>
      <c r="E30" s="407"/>
      <c r="F30" s="407"/>
      <c r="G30" s="407"/>
      <c r="H30" s="407"/>
      <c r="I30" s="407"/>
      <c r="J30" s="407"/>
      <c r="K30" s="407"/>
    </row>
    <row r="32" spans="1:60" x14ac:dyDescent="0.15">
      <c r="A32" s="408" t="s">
        <v>35</v>
      </c>
      <c r="B32" s="409"/>
      <c r="C32" s="5">
        <v>113</v>
      </c>
      <c r="D32" s="410"/>
      <c r="E32" s="411"/>
      <c r="F32" s="411"/>
      <c r="G32" s="411"/>
      <c r="H32" s="412"/>
    </row>
    <row r="33" spans="1:22" x14ac:dyDescent="0.15">
      <c r="A33" s="386" t="s">
        <v>148</v>
      </c>
      <c r="B33" s="387"/>
      <c r="C33" s="340" t="s">
        <v>313</v>
      </c>
      <c r="D33" s="338"/>
      <c r="E33" s="338"/>
      <c r="F33" s="338"/>
      <c r="G33" s="338"/>
      <c r="H33" s="339"/>
    </row>
    <row r="34" spans="1:22" x14ac:dyDescent="0.15">
      <c r="A34" s="376" t="s">
        <v>147</v>
      </c>
      <c r="B34" s="377"/>
      <c r="C34" s="340" t="s">
        <v>314</v>
      </c>
      <c r="D34" s="338"/>
      <c r="E34" s="338"/>
      <c r="F34" s="338"/>
      <c r="G34" s="338"/>
      <c r="H34" s="339"/>
    </row>
    <row r="35" spans="1:22" x14ac:dyDescent="0.15">
      <c r="A35" s="376" t="s">
        <v>149</v>
      </c>
      <c r="B35" s="377"/>
      <c r="C35" s="350" t="s">
        <v>526</v>
      </c>
      <c r="D35" s="351"/>
      <c r="E35" s="351"/>
      <c r="F35" s="351"/>
      <c r="G35" s="351"/>
      <c r="H35" s="352"/>
    </row>
    <row r="36" spans="1:22" x14ac:dyDescent="0.15">
      <c r="A36" s="376" t="s">
        <v>150</v>
      </c>
      <c r="B36" s="377"/>
      <c r="C36" s="350" t="s">
        <v>155</v>
      </c>
      <c r="D36" s="351"/>
      <c r="E36" s="351"/>
      <c r="F36" s="351"/>
      <c r="G36" s="351"/>
      <c r="H36" s="352"/>
    </row>
    <row r="37" spans="1:22" x14ac:dyDescent="0.15">
      <c r="A37" s="408" t="s">
        <v>139</v>
      </c>
      <c r="B37" s="409"/>
      <c r="C37" s="347" t="s">
        <v>527</v>
      </c>
      <c r="D37" s="348"/>
      <c r="E37" s="348"/>
      <c r="F37" s="348"/>
      <c r="G37" s="348"/>
      <c r="H37" s="349"/>
    </row>
    <row r="38" spans="1:22" x14ac:dyDescent="0.15">
      <c r="A38" s="408" t="s">
        <v>140</v>
      </c>
      <c r="B38" s="409"/>
      <c r="C38" s="353" t="s">
        <v>528</v>
      </c>
      <c r="D38" s="354"/>
      <c r="E38" s="354"/>
      <c r="F38" s="354"/>
      <c r="G38" s="354"/>
      <c r="H38" s="355"/>
    </row>
    <row r="40" spans="1:22" x14ac:dyDescent="0.15">
      <c r="C40" t="s">
        <v>62</v>
      </c>
    </row>
    <row r="41" spans="1:22" x14ac:dyDescent="0.15">
      <c r="C41" t="s">
        <v>63</v>
      </c>
    </row>
    <row r="42" spans="1:22" x14ac:dyDescent="0.15">
      <c r="C42" t="s">
        <v>64</v>
      </c>
    </row>
    <row r="43" spans="1:22" x14ac:dyDescent="0.15">
      <c r="A43" s="11"/>
      <c r="B43" s="24"/>
      <c r="C43" s="357" t="s">
        <v>52</v>
      </c>
      <c r="D43" s="357"/>
      <c r="E43" s="357"/>
      <c r="F43" s="357"/>
      <c r="G43" s="357"/>
      <c r="H43" s="357"/>
      <c r="I43" s="357"/>
      <c r="J43" s="358"/>
      <c r="K43" s="344" t="s">
        <v>53</v>
      </c>
      <c r="L43" s="345"/>
      <c r="M43" s="345"/>
      <c r="N43" s="345"/>
      <c r="O43" s="345"/>
      <c r="P43" s="345"/>
      <c r="Q43" s="345"/>
      <c r="R43" s="346"/>
      <c r="S43" s="55"/>
      <c r="T43" s="55"/>
      <c r="U43" s="55"/>
      <c r="V43" s="55"/>
    </row>
    <row r="44" spans="1:22" x14ac:dyDescent="0.15">
      <c r="A44" s="384" t="s">
        <v>406</v>
      </c>
      <c r="B44" s="385"/>
      <c r="C44" s="31" t="s">
        <v>177</v>
      </c>
      <c r="D44" s="29" t="s">
        <v>178</v>
      </c>
      <c r="E44" s="29" t="s">
        <v>179</v>
      </c>
      <c r="F44" s="30" t="s">
        <v>180</v>
      </c>
      <c r="G44" s="31" t="s">
        <v>37</v>
      </c>
      <c r="H44" s="29" t="s">
        <v>38</v>
      </c>
      <c r="I44" s="29" t="s">
        <v>39</v>
      </c>
      <c r="J44" s="30" t="s">
        <v>40</v>
      </c>
      <c r="K44" s="341" t="s">
        <v>41</v>
      </c>
      <c r="L44" s="342"/>
      <c r="M44" s="342" t="s">
        <v>42</v>
      </c>
      <c r="N44" s="342"/>
      <c r="O44" s="342" t="s">
        <v>43</v>
      </c>
      <c r="P44" s="342"/>
      <c r="Q44" s="342" t="s">
        <v>44</v>
      </c>
      <c r="R44" s="343"/>
      <c r="S44" s="379" t="s">
        <v>194</v>
      </c>
      <c r="T44" s="379"/>
      <c r="U44" s="379" t="s">
        <v>195</v>
      </c>
      <c r="V44" s="379"/>
    </row>
    <row r="45" spans="1:22" x14ac:dyDescent="0.15">
      <c r="A45" s="374" t="s">
        <v>315</v>
      </c>
      <c r="B45" s="403"/>
      <c r="C45" s="46" t="s">
        <v>193</v>
      </c>
      <c r="D45" s="47"/>
      <c r="E45" s="47"/>
      <c r="F45" s="48"/>
      <c r="G45" s="6" t="s">
        <v>66</v>
      </c>
      <c r="H45" s="4" t="s">
        <v>134</v>
      </c>
      <c r="I45" s="4"/>
      <c r="J45" s="7"/>
      <c r="K45" s="6" t="s">
        <v>66</v>
      </c>
      <c r="L45" s="4" t="s">
        <v>134</v>
      </c>
      <c r="M45" s="4" t="s">
        <v>135</v>
      </c>
      <c r="N45" s="4" t="s">
        <v>67</v>
      </c>
      <c r="O45" s="4"/>
      <c r="P45" s="4"/>
      <c r="Q45" s="4"/>
      <c r="R45" s="16"/>
      <c r="S45" s="4"/>
      <c r="T45" s="4"/>
      <c r="U45" s="4"/>
      <c r="V45" s="4"/>
    </row>
    <row r="46" spans="1:22" x14ac:dyDescent="0.15">
      <c r="A46" s="334" t="s">
        <v>45</v>
      </c>
      <c r="B46" s="335"/>
      <c r="C46" s="188">
        <v>2</v>
      </c>
      <c r="D46" s="251"/>
      <c r="E46" s="251"/>
      <c r="F46" s="252"/>
      <c r="G46" s="189">
        <v>2</v>
      </c>
      <c r="H46" s="190">
        <v>2</v>
      </c>
      <c r="I46" s="190"/>
      <c r="J46" s="253"/>
      <c r="K46" s="189">
        <v>2</v>
      </c>
      <c r="L46" s="190">
        <v>2</v>
      </c>
      <c r="M46" s="190">
        <v>1</v>
      </c>
      <c r="N46" s="190">
        <v>1</v>
      </c>
      <c r="O46" s="190"/>
      <c r="P46" s="190"/>
      <c r="Q46" s="190"/>
      <c r="R46" s="240"/>
      <c r="S46" s="190"/>
      <c r="T46" s="190"/>
      <c r="U46" s="190"/>
      <c r="V46" s="190"/>
    </row>
    <row r="47" spans="1:22" x14ac:dyDescent="0.15">
      <c r="A47" s="334" t="s">
        <v>468</v>
      </c>
      <c r="B47" s="335"/>
      <c r="C47" s="49" t="s">
        <v>542</v>
      </c>
      <c r="D47" s="50"/>
      <c r="E47" s="50"/>
      <c r="F47" s="51"/>
      <c r="G47" s="8" t="s">
        <v>543</v>
      </c>
      <c r="H47" s="9" t="s">
        <v>544</v>
      </c>
      <c r="I47" s="9"/>
      <c r="J47" s="10"/>
      <c r="K47" s="8" t="s">
        <v>545</v>
      </c>
      <c r="L47" s="9" t="s">
        <v>546</v>
      </c>
      <c r="M47" s="9" t="s">
        <v>547</v>
      </c>
      <c r="N47" s="9" t="s">
        <v>548</v>
      </c>
      <c r="O47" s="9"/>
      <c r="P47" s="9"/>
      <c r="Q47" s="9"/>
      <c r="R47" s="17"/>
      <c r="S47" s="9"/>
      <c r="T47" s="9"/>
      <c r="U47" s="9"/>
      <c r="V47" s="9"/>
    </row>
    <row r="48" spans="1:22" x14ac:dyDescent="0.15">
      <c r="B48" s="15"/>
      <c r="N48" s="15"/>
    </row>
    <row r="49" spans="1:63" ht="21" customHeight="1" thickBot="1" x14ac:dyDescent="0.2">
      <c r="C49" s="12" t="s">
        <v>202</v>
      </c>
      <c r="F49" s="12"/>
      <c r="AC49" s="43"/>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5"/>
    </row>
    <row r="50" spans="1:63" ht="21" customHeight="1" thickBot="1" x14ac:dyDescent="0.2">
      <c r="A50" s="372" t="s">
        <v>56</v>
      </c>
      <c r="B50" s="373"/>
      <c r="C50" s="115">
        <f>COUNTA(C45:J45)</f>
        <v>3</v>
      </c>
      <c r="D50" s="116" t="s">
        <v>60</v>
      </c>
      <c r="E50" s="112"/>
      <c r="J50" s="12" t="s">
        <v>65</v>
      </c>
    </row>
    <row r="51" spans="1:63" ht="21" customHeight="1" x14ac:dyDescent="0.15">
      <c r="A51" s="362" t="s">
        <v>57</v>
      </c>
      <c r="B51" s="363"/>
      <c r="C51" s="117">
        <f>COUNTA(K45:V45)/2</f>
        <v>2</v>
      </c>
      <c r="D51" s="118" t="s">
        <v>61</v>
      </c>
      <c r="E51" s="112"/>
      <c r="F51" s="364" t="s">
        <v>69</v>
      </c>
      <c r="G51" s="365"/>
      <c r="H51" s="92" t="s">
        <v>71</v>
      </c>
      <c r="I51" s="121" t="s">
        <v>72</v>
      </c>
      <c r="J51" s="368" t="s">
        <v>70</v>
      </c>
      <c r="K51" s="369"/>
      <c r="L51" s="113" t="s">
        <v>73</v>
      </c>
    </row>
    <row r="52" spans="1:63" ht="21" customHeight="1" thickBot="1" x14ac:dyDescent="0.2">
      <c r="A52" s="362" t="s">
        <v>58</v>
      </c>
      <c r="B52" s="363"/>
      <c r="C52" s="117">
        <v>0</v>
      </c>
      <c r="D52" s="118" t="s">
        <v>60</v>
      </c>
      <c r="E52" s="112"/>
      <c r="F52" s="366"/>
      <c r="G52" s="367"/>
      <c r="H52" s="122">
        <v>5</v>
      </c>
      <c r="I52" s="123">
        <v>4</v>
      </c>
      <c r="J52" s="370">
        <v>2</v>
      </c>
      <c r="K52" s="371"/>
      <c r="L52" s="114">
        <f>SUM(H52:K52)</f>
        <v>11</v>
      </c>
      <c r="M52" s="56"/>
      <c r="N52" s="56"/>
      <c r="O52" s="56"/>
      <c r="P52" s="56"/>
      <c r="Q52" s="56"/>
    </row>
    <row r="53" spans="1:63" ht="21" customHeight="1" thickBot="1" x14ac:dyDescent="0.2">
      <c r="A53" s="393" t="s">
        <v>59</v>
      </c>
      <c r="B53" s="394"/>
      <c r="C53" s="119">
        <v>0</v>
      </c>
      <c r="D53" s="120" t="s">
        <v>61</v>
      </c>
      <c r="E53" s="112"/>
      <c r="F53" s="111"/>
      <c r="G53" s="112"/>
      <c r="H53" s="12"/>
    </row>
  </sheetData>
  <mergeCells count="76">
    <mergeCell ref="A45:B45"/>
    <mergeCell ref="A47:B47"/>
    <mergeCell ref="A52:B52"/>
    <mergeCell ref="A53:B53"/>
    <mergeCell ref="C21:J21"/>
    <mergeCell ref="C43:J43"/>
    <mergeCell ref="A30:K30"/>
    <mergeCell ref="A44:B44"/>
    <mergeCell ref="A36:B36"/>
    <mergeCell ref="A32:B32"/>
    <mergeCell ref="D32:H32"/>
    <mergeCell ref="A33:B33"/>
    <mergeCell ref="A37:B37"/>
    <mergeCell ref="A34:B34"/>
    <mergeCell ref="A38:B38"/>
    <mergeCell ref="A35:B35"/>
    <mergeCell ref="C11:H11"/>
    <mergeCell ref="T13:U13"/>
    <mergeCell ref="T12:U12"/>
    <mergeCell ref="K13:L13"/>
    <mergeCell ref="P12:Q13"/>
    <mergeCell ref="A3:V3"/>
    <mergeCell ref="Q17:R17"/>
    <mergeCell ref="K22:L22"/>
    <mergeCell ref="M22:N22"/>
    <mergeCell ref="A9:B9"/>
    <mergeCell ref="O22:P22"/>
    <mergeCell ref="A17:B17"/>
    <mergeCell ref="A6:B6"/>
    <mergeCell ref="A10:B10"/>
    <mergeCell ref="A11:B11"/>
    <mergeCell ref="C10:H10"/>
    <mergeCell ref="K14:L14"/>
    <mergeCell ref="D5:H5"/>
    <mergeCell ref="K11:L11"/>
    <mergeCell ref="K12:L12"/>
    <mergeCell ref="C16:J16"/>
    <mergeCell ref="A8:B8"/>
    <mergeCell ref="C6:H6"/>
    <mergeCell ref="A5:B5"/>
    <mergeCell ref="C8:H8"/>
    <mergeCell ref="C9:H9"/>
    <mergeCell ref="A7:B7"/>
    <mergeCell ref="C7:H7"/>
    <mergeCell ref="K16:V16"/>
    <mergeCell ref="K21:V21"/>
    <mergeCell ref="A51:B51"/>
    <mergeCell ref="F51:G52"/>
    <mergeCell ref="J51:K51"/>
    <mergeCell ref="J52:K52"/>
    <mergeCell ref="A50:B50"/>
    <mergeCell ref="A18:B18"/>
    <mergeCell ref="A19:B19"/>
    <mergeCell ref="Q22:R22"/>
    <mergeCell ref="K17:L17"/>
    <mergeCell ref="M17:N17"/>
    <mergeCell ref="O17:P17"/>
    <mergeCell ref="A20:B20"/>
    <mergeCell ref="S44:T44"/>
    <mergeCell ref="U44:V44"/>
    <mergeCell ref="A46:B46"/>
    <mergeCell ref="S17:T17"/>
    <mergeCell ref="S22:T22"/>
    <mergeCell ref="U22:V22"/>
    <mergeCell ref="U17:V17"/>
    <mergeCell ref="C33:H33"/>
    <mergeCell ref="K44:L44"/>
    <mergeCell ref="M44:N44"/>
    <mergeCell ref="O44:P44"/>
    <mergeCell ref="Q44:R44"/>
    <mergeCell ref="K43:R43"/>
    <mergeCell ref="C37:H37"/>
    <mergeCell ref="C36:H36"/>
    <mergeCell ref="C34:H34"/>
    <mergeCell ref="C38:H38"/>
    <mergeCell ref="C35:H35"/>
  </mergeCells>
  <phoneticPr fontId="7"/>
  <dataValidations count="2">
    <dataValidation allowBlank="1" showInputMessage="1" showErrorMessage="1" prompt="１名のみ" sqref="C10:H11"/>
    <dataValidation allowBlank="1" showInputMessage="1" showErrorMessage="1" prompt="半角で入力してください" sqref="C5"/>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30"/>
  <sheetViews>
    <sheetView showZeros="0" zoomScale="75" zoomScaleNormal="75" workbookViewId="0">
      <selection activeCell="U16" sqref="U16"/>
    </sheetView>
  </sheetViews>
  <sheetFormatPr defaultRowHeight="13.5" x14ac:dyDescent="0.15"/>
  <cols>
    <col min="1" max="1" width="9.625" customWidth="1"/>
    <col min="2" max="2" width="12.625" style="1" customWidth="1"/>
    <col min="3" max="3" width="4.5" style="1" customWidth="1"/>
    <col min="4" max="4" width="10.625" style="1" customWidth="1"/>
    <col min="5" max="5" width="12.625" style="1" customWidth="1"/>
    <col min="6" max="6" width="4.5" style="1" customWidth="1"/>
    <col min="7" max="7" width="10.625" style="1" customWidth="1"/>
    <col min="8" max="8" width="5.875" style="1" customWidth="1"/>
    <col min="9" max="9" width="2.125" customWidth="1"/>
    <col min="10" max="10" width="9.625" customWidth="1"/>
    <col min="11" max="11" width="12.625" style="1" customWidth="1"/>
    <col min="12" max="12" width="4.5" style="1" customWidth="1"/>
    <col min="13" max="13" width="10.625" style="1" customWidth="1"/>
    <col min="14" max="14" width="12.625" style="1" customWidth="1"/>
    <col min="15" max="15" width="4.5" style="1" customWidth="1"/>
    <col min="16" max="16" width="10.625" style="1" customWidth="1"/>
    <col min="17" max="17" width="6.375" style="1" customWidth="1"/>
  </cols>
  <sheetData>
    <row r="1" spans="1:23" ht="27.75" customHeight="1" x14ac:dyDescent="0.15">
      <c r="A1" s="413" t="str">
        <f>申込入力シート!A1</f>
        <v>第４７回愛知県中学生新人バドミントン大会申込書</v>
      </c>
      <c r="B1" s="413"/>
      <c r="C1" s="413"/>
      <c r="D1" s="413"/>
      <c r="E1" s="413"/>
      <c r="F1" s="413"/>
      <c r="G1" s="413"/>
      <c r="H1" s="413"/>
      <c r="I1" s="413"/>
      <c r="J1" s="413"/>
      <c r="K1" s="413"/>
      <c r="L1" s="413"/>
      <c r="M1" s="413"/>
      <c r="N1" s="413"/>
      <c r="O1" s="413"/>
      <c r="P1" s="413"/>
      <c r="Q1" s="413"/>
    </row>
    <row r="2" spans="1:23" ht="21" customHeight="1" x14ac:dyDescent="0.15">
      <c r="A2" s="54">
        <f>申込入力シート!C5</f>
        <v>0</v>
      </c>
    </row>
    <row r="3" spans="1:23" ht="28.5" customHeight="1" x14ac:dyDescent="0.15">
      <c r="A3" s="421" t="s">
        <v>124</v>
      </c>
      <c r="B3" s="422"/>
      <c r="C3" s="414" t="str">
        <f>申込入力シート!C6:H6</f>
        <v/>
      </c>
      <c r="D3" s="415"/>
      <c r="E3" s="415"/>
      <c r="F3" s="415"/>
      <c r="G3" s="415"/>
      <c r="H3" s="415"/>
      <c r="I3" s="415"/>
      <c r="J3" s="415"/>
      <c r="K3" s="415"/>
      <c r="L3" s="415"/>
      <c r="M3" s="415"/>
      <c r="N3" s="415"/>
      <c r="O3" s="415"/>
      <c r="P3" s="415"/>
      <c r="Q3" s="416"/>
      <c r="R3" s="12"/>
    </row>
    <row r="4" spans="1:23" ht="28.5" customHeight="1" x14ac:dyDescent="0.15">
      <c r="A4" s="384" t="s">
        <v>132</v>
      </c>
      <c r="B4" s="417"/>
      <c r="C4" s="418" t="str">
        <f>申込入力シート!C7:H7</f>
        <v/>
      </c>
      <c r="D4" s="419"/>
      <c r="E4" s="419"/>
      <c r="F4" s="419"/>
      <c r="G4" s="419"/>
      <c r="H4" s="419"/>
      <c r="I4" s="419"/>
      <c r="J4" s="419"/>
      <c r="K4" s="419"/>
      <c r="L4" s="419"/>
      <c r="M4" s="419"/>
      <c r="N4" s="419"/>
      <c r="O4" s="419"/>
      <c r="P4" s="419"/>
      <c r="Q4" s="420"/>
      <c r="R4" s="12"/>
    </row>
    <row r="5" spans="1:23" ht="28.5" customHeight="1" x14ac:dyDescent="0.15">
      <c r="A5" s="426" t="s">
        <v>125</v>
      </c>
      <c r="B5" s="427"/>
      <c r="C5" s="423">
        <f>申込入力シート!C8:H8</f>
        <v>0</v>
      </c>
      <c r="D5" s="424"/>
      <c r="E5" s="424"/>
      <c r="F5" s="35"/>
      <c r="G5" s="37"/>
      <c r="H5" s="36"/>
      <c r="I5" s="433" t="s">
        <v>153</v>
      </c>
      <c r="J5" s="434"/>
      <c r="K5" s="434"/>
      <c r="L5" s="435">
        <f>申込入力シート!C9</f>
        <v>0</v>
      </c>
      <c r="M5" s="435"/>
      <c r="N5" s="435"/>
      <c r="O5" s="435"/>
      <c r="P5" s="435"/>
      <c r="Q5" s="436"/>
      <c r="R5" s="12"/>
    </row>
    <row r="6" spans="1:23" ht="13.5" customHeight="1" x14ac:dyDescent="0.15"/>
    <row r="7" spans="1:23" ht="28.5" customHeight="1" x14ac:dyDescent="0.15">
      <c r="A7" s="431" t="s">
        <v>126</v>
      </c>
      <c r="B7" s="432"/>
      <c r="C7" s="428">
        <f>申込入力シート!C10:H10</f>
        <v>0</v>
      </c>
      <c r="D7" s="428"/>
      <c r="E7" s="428"/>
      <c r="F7" s="428"/>
      <c r="G7" s="429"/>
      <c r="H7" s="430"/>
      <c r="J7" s="431" t="s">
        <v>126</v>
      </c>
      <c r="K7" s="432"/>
      <c r="L7" s="428">
        <f>申込入力シート!C11</f>
        <v>0</v>
      </c>
      <c r="M7" s="428"/>
      <c r="N7" s="428"/>
      <c r="O7" s="428"/>
      <c r="P7" s="429"/>
      <c r="Q7" s="430"/>
      <c r="R7" s="12"/>
    </row>
    <row r="8" spans="1:23" ht="38.25" customHeight="1" thickBot="1" x14ac:dyDescent="0.2">
      <c r="A8" s="18" t="s">
        <v>127</v>
      </c>
      <c r="B8" s="19" t="s">
        <v>130</v>
      </c>
      <c r="C8" s="19" t="s">
        <v>128</v>
      </c>
      <c r="D8" s="194" t="s">
        <v>469</v>
      </c>
      <c r="E8" s="52" t="s">
        <v>131</v>
      </c>
      <c r="F8" s="52" t="s">
        <v>128</v>
      </c>
      <c r="G8" s="194" t="s">
        <v>469</v>
      </c>
      <c r="H8" s="53" t="s">
        <v>129</v>
      </c>
      <c r="J8" s="18" t="s">
        <v>127</v>
      </c>
      <c r="K8" s="19" t="s">
        <v>130</v>
      </c>
      <c r="L8" s="19" t="s">
        <v>128</v>
      </c>
      <c r="M8" s="194" t="s">
        <v>469</v>
      </c>
      <c r="N8" s="52" t="s">
        <v>131</v>
      </c>
      <c r="O8" s="52" t="s">
        <v>128</v>
      </c>
      <c r="P8" s="194" t="s">
        <v>469</v>
      </c>
      <c r="Q8" s="53" t="s">
        <v>129</v>
      </c>
    </row>
    <row r="9" spans="1:23" ht="28.5" customHeight="1" x14ac:dyDescent="0.15">
      <c r="A9" s="244" t="s">
        <v>478</v>
      </c>
      <c r="B9" s="195">
        <f>申込入力シート!G18</f>
        <v>0</v>
      </c>
      <c r="C9" s="195">
        <f>申込入力シート!G19</f>
        <v>0</v>
      </c>
      <c r="D9" s="197">
        <f>申込入力シート!G20</f>
        <v>0</v>
      </c>
      <c r="E9" s="180">
        <f>申込入力シート!C18</f>
        <v>0</v>
      </c>
      <c r="F9" s="181">
        <f>申込入力シート!C19</f>
        <v>0</v>
      </c>
      <c r="G9" s="181">
        <f>申込入力シート!C20</f>
        <v>0</v>
      </c>
      <c r="H9" s="235" t="s">
        <v>501</v>
      </c>
      <c r="J9" s="244" t="s">
        <v>479</v>
      </c>
      <c r="K9" s="195">
        <f>申込入力シート!G23</f>
        <v>0</v>
      </c>
      <c r="L9" s="195">
        <f>申込入力シート!G24</f>
        <v>0</v>
      </c>
      <c r="M9" s="197">
        <f>申込入力シート!G25</f>
        <v>0</v>
      </c>
      <c r="N9" s="180">
        <f>申込入力シート!C23</f>
        <v>0</v>
      </c>
      <c r="O9" s="181">
        <f>申込入力シート!C24</f>
        <v>0</v>
      </c>
      <c r="P9" s="181">
        <f>申込入力シート!C25</f>
        <v>0</v>
      </c>
      <c r="Q9" s="235" t="s">
        <v>501</v>
      </c>
      <c r="S9" s="425" t="s">
        <v>470</v>
      </c>
      <c r="T9" s="425"/>
      <c r="U9" s="425"/>
      <c r="V9" s="425"/>
      <c r="W9" s="425"/>
    </row>
    <row r="10" spans="1:23" ht="28.5" customHeight="1" x14ac:dyDescent="0.15">
      <c r="A10" s="245" t="s">
        <v>480</v>
      </c>
      <c r="B10" s="241">
        <f>申込入力シート!H18</f>
        <v>0</v>
      </c>
      <c r="C10" s="241">
        <f>申込入力シート!H19</f>
        <v>0</v>
      </c>
      <c r="D10" s="243">
        <f>申込入力シート!H20</f>
        <v>0</v>
      </c>
      <c r="E10" s="319">
        <f>申込入力シート!D18</f>
        <v>0</v>
      </c>
      <c r="F10" s="215">
        <f>申込入力シート!D19</f>
        <v>0</v>
      </c>
      <c r="G10" s="215">
        <f>申込入力シート!D20</f>
        <v>0</v>
      </c>
      <c r="H10" s="320" t="s">
        <v>502</v>
      </c>
      <c r="J10" s="245" t="s">
        <v>481</v>
      </c>
      <c r="K10" s="241">
        <f>申込入力シート!H23</f>
        <v>0</v>
      </c>
      <c r="L10" s="241">
        <f>申込入力シート!H24</f>
        <v>0</v>
      </c>
      <c r="M10" s="243">
        <f>申込入力シート!H25</f>
        <v>0</v>
      </c>
      <c r="N10" s="319">
        <f>申込入力シート!D23</f>
        <v>0</v>
      </c>
      <c r="O10" s="215">
        <f>申込入力シート!D24</f>
        <v>0</v>
      </c>
      <c r="P10" s="215">
        <f>申込入力シート!D25</f>
        <v>0</v>
      </c>
      <c r="Q10" s="320" t="s">
        <v>502</v>
      </c>
      <c r="S10" s="425"/>
      <c r="T10" s="425"/>
      <c r="U10" s="425"/>
      <c r="V10" s="425"/>
      <c r="W10" s="425"/>
    </row>
    <row r="11" spans="1:23" ht="28.5" customHeight="1" x14ac:dyDescent="0.15">
      <c r="A11" s="245" t="s">
        <v>482</v>
      </c>
      <c r="B11" s="241">
        <f>申込入力シート!I18</f>
        <v>0</v>
      </c>
      <c r="C11" s="241">
        <f>申込入力シート!I19</f>
        <v>0</v>
      </c>
      <c r="D11" s="242">
        <f>申込入力シート!I20</f>
        <v>0</v>
      </c>
      <c r="E11" s="319">
        <f>申込入力シート!E18</f>
        <v>0</v>
      </c>
      <c r="F11" s="215">
        <f>申込入力シート!E19</f>
        <v>0</v>
      </c>
      <c r="G11" s="215">
        <f>申込入力シート!E20</f>
        <v>0</v>
      </c>
      <c r="H11" s="320" t="s">
        <v>503</v>
      </c>
      <c r="J11" s="245" t="s">
        <v>483</v>
      </c>
      <c r="K11" s="241">
        <f>申込入力シート!I23</f>
        <v>0</v>
      </c>
      <c r="L11" s="241">
        <f>申込入力シート!I24</f>
        <v>0</v>
      </c>
      <c r="M11" s="242">
        <f>申込入力シート!I25</f>
        <v>0</v>
      </c>
      <c r="N11" s="319">
        <f>申込入力シート!E23</f>
        <v>0</v>
      </c>
      <c r="O11" s="215">
        <f>申込入力シート!E24</f>
        <v>0</v>
      </c>
      <c r="P11" s="215">
        <f>申込入力シート!E25</f>
        <v>0</v>
      </c>
      <c r="Q11" s="320" t="s">
        <v>503</v>
      </c>
      <c r="S11" s="425"/>
      <c r="T11" s="425"/>
      <c r="U11" s="425"/>
      <c r="V11" s="425"/>
      <c r="W11" s="425"/>
    </row>
    <row r="12" spans="1:23" ht="28.5" customHeight="1" thickBot="1" x14ac:dyDescent="0.2">
      <c r="A12" s="314" t="s">
        <v>484</v>
      </c>
      <c r="B12" s="315">
        <f>申込入力シート!J18</f>
        <v>0</v>
      </c>
      <c r="C12" s="315">
        <f>申込入力シート!J19</f>
        <v>0</v>
      </c>
      <c r="D12" s="316">
        <f>申込入力シート!J20</f>
        <v>0</v>
      </c>
      <c r="E12" s="317">
        <f>申込入力シート!F18</f>
        <v>0</v>
      </c>
      <c r="F12" s="315">
        <f>申込入力シート!F19</f>
        <v>0</v>
      </c>
      <c r="G12" s="315">
        <f>申込入力シート!F20</f>
        <v>0</v>
      </c>
      <c r="H12" s="318" t="s">
        <v>504</v>
      </c>
      <c r="J12" s="314" t="s">
        <v>485</v>
      </c>
      <c r="K12" s="315">
        <f>申込入力シート!J23</f>
        <v>0</v>
      </c>
      <c r="L12" s="315">
        <f>申込入力シート!J24</f>
        <v>0</v>
      </c>
      <c r="M12" s="316">
        <f>申込入力シート!J25</f>
        <v>0</v>
      </c>
      <c r="N12" s="317">
        <f>申込入力シート!F23</f>
        <v>0</v>
      </c>
      <c r="O12" s="315">
        <f>申込入力シート!F24</f>
        <v>0</v>
      </c>
      <c r="P12" s="315">
        <f>申込入力シート!F25</f>
        <v>0</v>
      </c>
      <c r="Q12" s="318" t="s">
        <v>504</v>
      </c>
      <c r="S12" s="425"/>
      <c r="T12" s="425"/>
      <c r="U12" s="425"/>
      <c r="V12" s="425"/>
      <c r="W12" s="425"/>
    </row>
    <row r="13" spans="1:23" ht="28.5" customHeight="1" x14ac:dyDescent="0.15">
      <c r="A13" s="246" t="s">
        <v>505</v>
      </c>
      <c r="B13" s="181">
        <f>申込入力シート!K18</f>
        <v>0</v>
      </c>
      <c r="C13" s="181">
        <f>申込入力シート!K19</f>
        <v>0</v>
      </c>
      <c r="D13" s="181">
        <f>申込入力シート!K20</f>
        <v>0</v>
      </c>
      <c r="E13" s="181">
        <f>申込入力シート!L18</f>
        <v>0</v>
      </c>
      <c r="F13" s="181">
        <f>申込入力シート!L19</f>
        <v>0</v>
      </c>
      <c r="G13" s="181">
        <f>申込入力シート!L20</f>
        <v>0</v>
      </c>
      <c r="H13" s="247"/>
      <c r="J13" s="246" t="s">
        <v>507</v>
      </c>
      <c r="K13" s="181">
        <f>申込入力シート!K23</f>
        <v>0</v>
      </c>
      <c r="L13" s="181">
        <f>申込入力シート!K24</f>
        <v>0</v>
      </c>
      <c r="M13" s="181">
        <f>申込入力シート!K25</f>
        <v>0</v>
      </c>
      <c r="N13" s="181">
        <f>申込入力シート!L23</f>
        <v>0</v>
      </c>
      <c r="O13" s="181">
        <f>申込入力シート!L24</f>
        <v>0</v>
      </c>
      <c r="P13" s="181">
        <f>申込入力シート!L25</f>
        <v>0</v>
      </c>
      <c r="Q13" s="247"/>
    </row>
    <row r="14" spans="1:23" ht="28.5" customHeight="1" thickBot="1" x14ac:dyDescent="0.2">
      <c r="A14" s="311" t="s">
        <v>506</v>
      </c>
      <c r="B14" s="71">
        <f>申込入力シート!M18</f>
        <v>0</v>
      </c>
      <c r="C14" s="71">
        <f>申込入力シート!M19</f>
        <v>0</v>
      </c>
      <c r="D14" s="71">
        <f>申込入力シート!M20</f>
        <v>0</v>
      </c>
      <c r="E14" s="71">
        <f>申込入力シート!N18</f>
        <v>0</v>
      </c>
      <c r="F14" s="71">
        <f>申込入力シート!N19</f>
        <v>0</v>
      </c>
      <c r="G14" s="71">
        <f>申込入力シート!N20</f>
        <v>0</v>
      </c>
      <c r="H14" s="72"/>
      <c r="J14" s="311" t="s">
        <v>508</v>
      </c>
      <c r="K14" s="71">
        <f>申込入力シート!M23</f>
        <v>0</v>
      </c>
      <c r="L14" s="71">
        <f>申込入力シート!M24</f>
        <v>0</v>
      </c>
      <c r="M14" s="71">
        <f>申込入力シート!M25</f>
        <v>0</v>
      </c>
      <c r="N14" s="71">
        <f>申込入力シート!N23</f>
        <v>0</v>
      </c>
      <c r="O14" s="71">
        <f>申込入力シート!N24</f>
        <v>0</v>
      </c>
      <c r="P14" s="71">
        <f>申込入力シート!N25</f>
        <v>0</v>
      </c>
      <c r="Q14" s="72"/>
    </row>
    <row r="15" spans="1:23" ht="28.5" customHeight="1" x14ac:dyDescent="0.15">
      <c r="A15" s="244" t="s">
        <v>486</v>
      </c>
      <c r="B15" s="195">
        <f>申込入力シート!O18</f>
        <v>0</v>
      </c>
      <c r="C15" s="195">
        <f>申込入力シート!O19</f>
        <v>0</v>
      </c>
      <c r="D15" s="195">
        <f>申込入力シート!O20</f>
        <v>0</v>
      </c>
      <c r="E15" s="195">
        <f>申込入力シート!P18</f>
        <v>0</v>
      </c>
      <c r="F15" s="195">
        <f>申込入力シート!P19</f>
        <v>0</v>
      </c>
      <c r="G15" s="197">
        <f>申込入力シート!P20</f>
        <v>0</v>
      </c>
      <c r="H15" s="248"/>
      <c r="J15" s="244" t="s">
        <v>487</v>
      </c>
      <c r="K15" s="195">
        <f>申込入力シート!O23</f>
        <v>0</v>
      </c>
      <c r="L15" s="195">
        <f>申込入力シート!O24</f>
        <v>0</v>
      </c>
      <c r="M15" s="195">
        <f>申込入力シート!O25</f>
        <v>0</v>
      </c>
      <c r="N15" s="195">
        <f>申込入力シート!P23</f>
        <v>0</v>
      </c>
      <c r="O15" s="195">
        <f>申込入力シート!P24</f>
        <v>0</v>
      </c>
      <c r="P15" s="197">
        <f>申込入力シート!P25</f>
        <v>0</v>
      </c>
      <c r="Q15" s="248"/>
    </row>
    <row r="16" spans="1:23" ht="28.5" customHeight="1" x14ac:dyDescent="0.15">
      <c r="A16" s="245" t="s">
        <v>535</v>
      </c>
      <c r="B16" s="241">
        <f>申込入力シート!Q18</f>
        <v>0</v>
      </c>
      <c r="C16" s="241">
        <f>申込入力シート!Q19</f>
        <v>0</v>
      </c>
      <c r="D16" s="241">
        <f>申込入力シート!Q20</f>
        <v>0</v>
      </c>
      <c r="E16" s="241">
        <f>申込入力シート!R18</f>
        <v>0</v>
      </c>
      <c r="F16" s="241">
        <f>申込入力シート!R19</f>
        <v>0</v>
      </c>
      <c r="G16" s="243">
        <f>申込入力シート!R20</f>
        <v>0</v>
      </c>
      <c r="H16" s="249"/>
      <c r="J16" s="245" t="s">
        <v>538</v>
      </c>
      <c r="K16" s="241">
        <f>申込入力シート!Q23</f>
        <v>0</v>
      </c>
      <c r="L16" s="241">
        <f>申込入力シート!Q24</f>
        <v>0</v>
      </c>
      <c r="M16" s="241">
        <f>申込入力シート!Q25</f>
        <v>0</v>
      </c>
      <c r="N16" s="241">
        <f>申込入力シート!R23</f>
        <v>0</v>
      </c>
      <c r="O16" s="241">
        <f>申込入力シート!R24</f>
        <v>0</v>
      </c>
      <c r="P16" s="243">
        <f>申込入力シート!R25</f>
        <v>0</v>
      </c>
      <c r="Q16" s="249"/>
    </row>
    <row r="17" spans="1:23" ht="28.5" customHeight="1" x14ac:dyDescent="0.15">
      <c r="A17" s="245" t="s">
        <v>536</v>
      </c>
      <c r="B17" s="241">
        <f>申込入力シート!S18</f>
        <v>0</v>
      </c>
      <c r="C17" s="241">
        <f>申込入力シート!S19</f>
        <v>0</v>
      </c>
      <c r="D17" s="241">
        <f>申込入力シート!S20</f>
        <v>0</v>
      </c>
      <c r="E17" s="241">
        <f>申込入力シート!T18</f>
        <v>0</v>
      </c>
      <c r="F17" s="241">
        <f>申込入力シート!T19</f>
        <v>0</v>
      </c>
      <c r="G17" s="243">
        <f>申込入力シート!T20</f>
        <v>0</v>
      </c>
      <c r="H17" s="249"/>
      <c r="J17" s="245" t="s">
        <v>539</v>
      </c>
      <c r="K17" s="241">
        <f>申込入力シート!S23</f>
        <v>0</v>
      </c>
      <c r="L17" s="241">
        <f>申込入力シート!S24</f>
        <v>0</v>
      </c>
      <c r="M17" s="241">
        <f>申込入力シート!S25</f>
        <v>0</v>
      </c>
      <c r="N17" s="241">
        <f>申込入力シート!T23</f>
        <v>0</v>
      </c>
      <c r="O17" s="241">
        <f>申込入力シート!T24</f>
        <v>0</v>
      </c>
      <c r="P17" s="243">
        <f>申込入力シート!T25</f>
        <v>0</v>
      </c>
      <c r="Q17" s="249"/>
    </row>
    <row r="18" spans="1:23" ht="28.5" customHeight="1" x14ac:dyDescent="0.15">
      <c r="A18" s="312" t="s">
        <v>537</v>
      </c>
      <c r="B18" s="313">
        <f>申込入力シート!U18</f>
        <v>0</v>
      </c>
      <c r="C18" s="313">
        <f>申込入力シート!U19</f>
        <v>0</v>
      </c>
      <c r="D18" s="313">
        <f>申込入力シート!U20</f>
        <v>0</v>
      </c>
      <c r="E18" s="313">
        <f>申込入力シート!V18</f>
        <v>0</v>
      </c>
      <c r="F18" s="313">
        <f>申込入力シート!V19</f>
        <v>0</v>
      </c>
      <c r="G18" s="313">
        <f>申込入力シート!V20</f>
        <v>0</v>
      </c>
      <c r="H18" s="250"/>
      <c r="J18" s="312" t="s">
        <v>540</v>
      </c>
      <c r="K18" s="313">
        <f>申込入力シート!U23</f>
        <v>0</v>
      </c>
      <c r="L18" s="313">
        <f>申込入力シート!U24</f>
        <v>0</v>
      </c>
      <c r="M18" s="313">
        <f>申込入力シート!U25</f>
        <v>0</v>
      </c>
      <c r="N18" s="313">
        <f>申込入力シート!V23</f>
        <v>0</v>
      </c>
      <c r="O18" s="313">
        <f>申込入力シート!V24</f>
        <v>0</v>
      </c>
      <c r="P18" s="313">
        <f>申込入力シート!V25</f>
        <v>0</v>
      </c>
      <c r="Q18" s="250"/>
    </row>
    <row r="20" spans="1:23" ht="14.25" customHeight="1" x14ac:dyDescent="0.15">
      <c r="A20" s="227" t="s">
        <v>465</v>
      </c>
      <c r="B20" s="22" t="s">
        <v>141</v>
      </c>
      <c r="C20" s="20"/>
      <c r="D20" s="21" t="s">
        <v>137</v>
      </c>
      <c r="G20" s="54" t="s">
        <v>488</v>
      </c>
      <c r="H20"/>
      <c r="J20" s="1"/>
      <c r="Q20"/>
    </row>
    <row r="21" spans="1:23" ht="14.25" x14ac:dyDescent="0.15">
      <c r="A21" s="228" t="s">
        <v>200</v>
      </c>
      <c r="B21" s="32">
        <f>申込入力シート!M11+申込入力シート!M13</f>
        <v>0</v>
      </c>
      <c r="C21" s="26" t="s">
        <v>142</v>
      </c>
      <c r="D21" s="224">
        <f>B21*1000</f>
        <v>0</v>
      </c>
      <c r="G21" s="437" t="s">
        <v>523</v>
      </c>
      <c r="H21" s="437"/>
      <c r="I21" s="438" t="str">
        <f>C3</f>
        <v/>
      </c>
      <c r="J21" s="438"/>
      <c r="K21" s="438"/>
      <c r="L21" s="438"/>
      <c r="M21" s="438"/>
      <c r="N21" s="438"/>
      <c r="O21" s="23"/>
      <c r="Q21" s="441"/>
      <c r="R21" s="441"/>
      <c r="S21" s="441"/>
      <c r="T21" s="441"/>
      <c r="U21" s="441"/>
    </row>
    <row r="22" spans="1:23" ht="14.25" x14ac:dyDescent="0.15">
      <c r="A22" s="229" t="s">
        <v>201</v>
      </c>
      <c r="B22" s="33">
        <f>申込入力シート!M12+申込入力シート!M14</f>
        <v>0</v>
      </c>
      <c r="C22" s="27" t="s">
        <v>143</v>
      </c>
      <c r="D22" s="225">
        <f>B22*2000</f>
        <v>0</v>
      </c>
      <c r="G22" s="446" t="s">
        <v>136</v>
      </c>
      <c r="H22" s="447"/>
      <c r="I22" s="437"/>
      <c r="J22" s="437"/>
      <c r="K22" s="437"/>
      <c r="L22" s="437"/>
      <c r="M22" s="437"/>
      <c r="N22" s="437"/>
      <c r="P22"/>
      <c r="Q22" s="238"/>
      <c r="R22" s="439" t="s">
        <v>524</v>
      </c>
      <c r="S22" s="439"/>
      <c r="T22" s="439"/>
      <c r="U22" s="439"/>
      <c r="V22" s="439"/>
      <c r="W22" s="439"/>
    </row>
    <row r="23" spans="1:23" ht="14.25" x14ac:dyDescent="0.15">
      <c r="A23" s="443" t="s">
        <v>138</v>
      </c>
      <c r="B23" s="444"/>
      <c r="C23" s="445"/>
      <c r="D23" s="226">
        <f>D21+D22</f>
        <v>0</v>
      </c>
      <c r="G23" s="448"/>
      <c r="H23" s="449"/>
      <c r="I23" s="437"/>
      <c r="J23" s="437"/>
      <c r="K23" s="437"/>
      <c r="L23" s="437"/>
      <c r="M23" s="437"/>
      <c r="N23" s="437"/>
      <c r="P23"/>
      <c r="Q23" s="238"/>
      <c r="R23" s="439"/>
      <c r="S23" s="439"/>
      <c r="T23" s="439"/>
      <c r="U23" s="439"/>
      <c r="V23" s="439"/>
      <c r="W23" s="439"/>
    </row>
    <row r="24" spans="1:23" ht="13.5" customHeight="1" x14ac:dyDescent="0.15">
      <c r="A24" s="442"/>
      <c r="B24" s="442"/>
      <c r="C24" s="442"/>
      <c r="D24" s="442"/>
      <c r="E24" s="442"/>
      <c r="F24" s="442"/>
      <c r="G24" s="442"/>
      <c r="H24" s="442"/>
    </row>
    <row r="25" spans="1:23" x14ac:dyDescent="0.15">
      <c r="A25" s="28"/>
      <c r="B25" s="28"/>
      <c r="C25" s="28"/>
      <c r="D25" s="28"/>
      <c r="E25" s="28"/>
    </row>
    <row r="26" spans="1:23" x14ac:dyDescent="0.15">
      <c r="B26" s="25"/>
    </row>
    <row r="27" spans="1:23" x14ac:dyDescent="0.15">
      <c r="A27" s="440" t="s">
        <v>144</v>
      </c>
      <c r="B27" s="440"/>
      <c r="C27" s="440"/>
      <c r="D27" s="440"/>
      <c r="E27" s="440"/>
      <c r="F27" s="440"/>
      <c r="G27" s="440"/>
      <c r="H27" s="440"/>
      <c r="I27" s="440"/>
      <c r="J27" s="440"/>
      <c r="K27" s="440"/>
      <c r="L27" s="440"/>
      <c r="M27" s="440"/>
      <c r="N27" s="440"/>
      <c r="O27" s="440"/>
      <c r="P27" s="440"/>
      <c r="Q27" s="440"/>
    </row>
    <row r="28" spans="1:23" x14ac:dyDescent="0.15">
      <c r="A28" s="440"/>
      <c r="B28" s="440"/>
      <c r="C28" s="440"/>
      <c r="D28" s="440"/>
      <c r="E28" s="440"/>
      <c r="F28" s="440"/>
      <c r="G28" s="440"/>
      <c r="H28" s="440"/>
      <c r="I28" s="440"/>
      <c r="J28" s="440"/>
      <c r="K28" s="440"/>
      <c r="L28" s="440"/>
      <c r="M28" s="440"/>
      <c r="N28" s="440"/>
      <c r="O28" s="440"/>
      <c r="P28" s="440"/>
      <c r="Q28" s="440"/>
    </row>
    <row r="29" spans="1:23" x14ac:dyDescent="0.15">
      <c r="A29" s="440"/>
      <c r="B29" s="440"/>
      <c r="C29" s="440"/>
      <c r="D29" s="440"/>
      <c r="E29" s="440"/>
      <c r="F29" s="440"/>
      <c r="G29" s="440"/>
      <c r="H29" s="440"/>
      <c r="I29" s="440"/>
      <c r="J29" s="440"/>
      <c r="K29" s="440"/>
      <c r="L29" s="440"/>
      <c r="M29" s="440"/>
      <c r="N29" s="440"/>
      <c r="O29" s="440"/>
      <c r="P29" s="440"/>
      <c r="Q29" s="440"/>
    </row>
    <row r="30" spans="1:23" x14ac:dyDescent="0.15">
      <c r="A30" s="440"/>
      <c r="B30" s="440"/>
      <c r="C30" s="440"/>
      <c r="D30" s="440"/>
      <c r="E30" s="440"/>
      <c r="F30" s="440"/>
      <c r="G30" s="440"/>
      <c r="H30" s="440"/>
      <c r="I30" s="440"/>
      <c r="J30" s="440"/>
      <c r="K30" s="440"/>
      <c r="L30" s="440"/>
      <c r="M30" s="440"/>
      <c r="N30" s="440"/>
      <c r="O30" s="440"/>
      <c r="P30" s="440"/>
      <c r="Q30" s="440"/>
    </row>
  </sheetData>
  <mergeCells count="23">
    <mergeCell ref="G21:H21"/>
    <mergeCell ref="I21:N21"/>
    <mergeCell ref="R22:W23"/>
    <mergeCell ref="I22:N23"/>
    <mergeCell ref="A27:Q30"/>
    <mergeCell ref="Q21:U21"/>
    <mergeCell ref="A24:H24"/>
    <mergeCell ref="A23:C23"/>
    <mergeCell ref="G22:H23"/>
    <mergeCell ref="C5:E5"/>
    <mergeCell ref="S9:W12"/>
    <mergeCell ref="A5:B5"/>
    <mergeCell ref="C7:H7"/>
    <mergeCell ref="L7:Q7"/>
    <mergeCell ref="A7:B7"/>
    <mergeCell ref="J7:K7"/>
    <mergeCell ref="I5:K5"/>
    <mergeCell ref="L5:Q5"/>
    <mergeCell ref="A1:Q1"/>
    <mergeCell ref="C3:Q3"/>
    <mergeCell ref="A4:B4"/>
    <mergeCell ref="C4:Q4"/>
    <mergeCell ref="A3:B3"/>
  </mergeCells>
  <phoneticPr fontId="12"/>
  <pageMargins left="0.21" right="0.12" top="0.53" bottom="0.21" header="0.31496062992125984" footer="0.1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82"/>
  <sheetViews>
    <sheetView topLeftCell="A30" zoomScale="80" zoomScaleNormal="80" workbookViewId="0">
      <selection activeCell="G21" sqref="G21"/>
    </sheetView>
  </sheetViews>
  <sheetFormatPr defaultRowHeight="13.5" x14ac:dyDescent="0.15"/>
  <cols>
    <col min="2" max="2" width="12.125" customWidth="1"/>
    <col min="3" max="3" width="16" customWidth="1"/>
    <col min="4" max="43" width="10" customWidth="1"/>
  </cols>
  <sheetData>
    <row r="1" spans="2:26" ht="26.25" customHeight="1" x14ac:dyDescent="0.15">
      <c r="B1" s="58" t="str">
        <f>申込入力シート!A1</f>
        <v>第４７回愛知県中学生新人バドミントン大会申込書</v>
      </c>
      <c r="C1" s="58"/>
      <c r="D1" s="58"/>
      <c r="E1" s="58"/>
      <c r="F1" s="58"/>
      <c r="G1" s="58"/>
      <c r="H1" s="58"/>
      <c r="I1" s="58"/>
      <c r="J1" s="58"/>
      <c r="K1" s="58" t="s">
        <v>233</v>
      </c>
      <c r="L1" s="58"/>
      <c r="M1" s="58"/>
      <c r="N1" s="58"/>
      <c r="O1" s="58"/>
      <c r="P1" s="58"/>
      <c r="Q1" s="58"/>
      <c r="R1" s="58"/>
    </row>
    <row r="2" spans="2:26" ht="15.75" customHeight="1" x14ac:dyDescent="0.15">
      <c r="B2" s="13"/>
      <c r="C2" s="13"/>
      <c r="D2" s="13"/>
      <c r="E2" s="13"/>
      <c r="F2" s="13"/>
      <c r="G2" s="13"/>
      <c r="H2" s="13"/>
      <c r="I2" s="13"/>
      <c r="J2" s="13"/>
      <c r="K2" s="13"/>
      <c r="L2" s="13"/>
    </row>
    <row r="3" spans="2:26" ht="26.25" customHeight="1" x14ac:dyDescent="0.15">
      <c r="B3" s="510" t="s">
        <v>146</v>
      </c>
      <c r="C3" s="383"/>
      <c r="D3" s="383"/>
      <c r="E3" s="383"/>
      <c r="F3" s="383"/>
      <c r="G3" s="383"/>
      <c r="H3" s="383"/>
      <c r="I3" s="383"/>
      <c r="J3" s="383"/>
      <c r="K3" s="383"/>
      <c r="L3" s="383"/>
      <c r="M3" s="383"/>
      <c r="N3" s="383"/>
      <c r="O3" s="383"/>
      <c r="P3" s="383"/>
      <c r="Q3" s="383"/>
      <c r="R3" s="383"/>
      <c r="S3" s="383"/>
      <c r="T3" s="383"/>
      <c r="U3" s="383"/>
      <c r="V3" s="383"/>
      <c r="W3" s="383"/>
      <c r="X3" s="383"/>
      <c r="Y3" s="383"/>
    </row>
    <row r="4" spans="2:26" ht="10.5" customHeight="1" x14ac:dyDescent="0.15">
      <c r="B4" s="62"/>
      <c r="C4" s="61"/>
      <c r="D4" s="61"/>
      <c r="E4" s="61"/>
      <c r="F4" s="61"/>
      <c r="G4" s="61"/>
      <c r="H4" s="61"/>
      <c r="I4" s="61"/>
      <c r="J4" s="61"/>
      <c r="K4" s="61"/>
      <c r="L4" s="61"/>
      <c r="M4" s="61"/>
      <c r="N4" s="61"/>
      <c r="W4" s="61"/>
      <c r="X4" s="61"/>
      <c r="Y4" s="61"/>
    </row>
    <row r="6" spans="2:26" ht="21" customHeight="1" thickBot="1" x14ac:dyDescent="0.2">
      <c r="B6" s="511"/>
      <c r="C6" s="511"/>
      <c r="D6" s="148"/>
      <c r="E6" s="512"/>
      <c r="F6" s="512"/>
      <c r="G6" s="512"/>
      <c r="H6" s="512"/>
      <c r="I6" s="512"/>
      <c r="J6" s="12"/>
    </row>
    <row r="7" spans="2:26" ht="21" customHeight="1" thickBot="1" x14ac:dyDescent="0.2">
      <c r="B7" s="495" t="s">
        <v>156</v>
      </c>
      <c r="C7" s="496"/>
      <c r="D7" s="497"/>
      <c r="E7" s="498"/>
      <c r="F7" s="498"/>
      <c r="G7" s="498"/>
      <c r="H7" s="498"/>
      <c r="I7" s="498"/>
      <c r="J7" s="450" t="s">
        <v>564</v>
      </c>
      <c r="K7" s="450"/>
      <c r="L7" s="451"/>
      <c r="M7" s="451"/>
      <c r="N7" s="451"/>
      <c r="R7" s="12"/>
      <c r="U7" s="12"/>
      <c r="W7" s="12"/>
    </row>
    <row r="8" spans="2:26" ht="21" customHeight="1" x14ac:dyDescent="0.15">
      <c r="B8" s="479" t="s">
        <v>157</v>
      </c>
      <c r="C8" s="377"/>
      <c r="D8" s="500"/>
      <c r="E8" s="501"/>
      <c r="F8" s="501"/>
      <c r="G8" s="501"/>
      <c r="H8" s="501"/>
      <c r="I8" s="502"/>
      <c r="J8" s="34"/>
      <c r="P8" s="473" t="s">
        <v>56</v>
      </c>
      <c r="Q8" s="474"/>
      <c r="R8" s="106">
        <f>COUNTA(D20:S20)</f>
        <v>0</v>
      </c>
      <c r="S8" s="107" t="s">
        <v>60</v>
      </c>
      <c r="T8" s="12" t="s">
        <v>361</v>
      </c>
    </row>
    <row r="9" spans="2:26" ht="21" customHeight="1" x14ac:dyDescent="0.15">
      <c r="B9" s="479" t="s">
        <v>149</v>
      </c>
      <c r="C9" s="377"/>
      <c r="D9" s="350"/>
      <c r="E9" s="351"/>
      <c r="F9" s="351"/>
      <c r="G9" s="351"/>
      <c r="H9" s="351"/>
      <c r="I9" s="480"/>
      <c r="J9" s="34"/>
      <c r="P9" s="465" t="s">
        <v>57</v>
      </c>
      <c r="Q9" s="339"/>
      <c r="R9" s="57">
        <f>COUNTA(D27:S27)/2</f>
        <v>0</v>
      </c>
      <c r="S9" s="108" t="s">
        <v>61</v>
      </c>
      <c r="T9" s="12"/>
    </row>
    <row r="10" spans="2:26" ht="21" customHeight="1" x14ac:dyDescent="0.15">
      <c r="B10" s="479" t="s">
        <v>150</v>
      </c>
      <c r="C10" s="377"/>
      <c r="D10" s="350"/>
      <c r="E10" s="351"/>
      <c r="F10" s="351"/>
      <c r="G10" s="351"/>
      <c r="H10" s="351"/>
      <c r="I10" s="480"/>
      <c r="J10" s="34" t="s">
        <v>359</v>
      </c>
      <c r="P10" s="465" t="s">
        <v>58</v>
      </c>
      <c r="Q10" s="339"/>
      <c r="R10" s="57">
        <f>COUNTA(D35:S35)</f>
        <v>0</v>
      </c>
      <c r="S10" s="108" t="s">
        <v>60</v>
      </c>
    </row>
    <row r="11" spans="2:26" ht="21" customHeight="1" thickBot="1" x14ac:dyDescent="0.2">
      <c r="B11" s="486" t="s">
        <v>139</v>
      </c>
      <c r="C11" s="387"/>
      <c r="D11" s="390"/>
      <c r="E11" s="391"/>
      <c r="F11" s="391"/>
      <c r="G11" s="391"/>
      <c r="H11" s="391"/>
      <c r="I11" s="487"/>
      <c r="J11" s="12" t="s">
        <v>151</v>
      </c>
      <c r="P11" s="514" t="s">
        <v>59</v>
      </c>
      <c r="Q11" s="515"/>
      <c r="R11" s="109">
        <f>COUNTA(D42:S42)/2</f>
        <v>0</v>
      </c>
      <c r="S11" s="110" t="s">
        <v>61</v>
      </c>
    </row>
    <row r="12" spans="2:26" ht="21" customHeight="1" thickBot="1" x14ac:dyDescent="0.2">
      <c r="B12" s="481" t="s">
        <v>140</v>
      </c>
      <c r="C12" s="482"/>
      <c r="D12" s="483"/>
      <c r="E12" s="484"/>
      <c r="F12" s="484"/>
      <c r="G12" s="484"/>
      <c r="H12" s="484"/>
      <c r="I12" s="485"/>
      <c r="J12" s="12" t="s">
        <v>152</v>
      </c>
      <c r="T12" s="12" t="s">
        <v>65</v>
      </c>
    </row>
    <row r="13" spans="2:26" ht="21" customHeight="1" thickBot="1" x14ac:dyDescent="0.2">
      <c r="D13" s="34" t="s">
        <v>557</v>
      </c>
      <c r="J13" s="34"/>
      <c r="P13" s="364" t="s">
        <v>69</v>
      </c>
      <c r="Q13" s="466"/>
      <c r="R13" s="102" t="s">
        <v>71</v>
      </c>
      <c r="S13" s="102" t="s">
        <v>72</v>
      </c>
      <c r="T13" s="475" t="s">
        <v>70</v>
      </c>
      <c r="U13" s="476"/>
      <c r="V13" s="103" t="s">
        <v>73</v>
      </c>
    </row>
    <row r="14" spans="2:26" ht="21" customHeight="1" thickBot="1" x14ac:dyDescent="0.2">
      <c r="B14" s="488" t="s">
        <v>320</v>
      </c>
      <c r="C14" s="489"/>
      <c r="D14" s="99" t="s">
        <v>324</v>
      </c>
      <c r="E14" s="97">
        <v>1</v>
      </c>
      <c r="F14" s="97">
        <v>2</v>
      </c>
      <c r="G14" s="97">
        <v>3</v>
      </c>
      <c r="H14" s="97">
        <v>4</v>
      </c>
      <c r="I14" s="97">
        <v>5</v>
      </c>
      <c r="J14" s="97">
        <v>6</v>
      </c>
      <c r="K14" s="97">
        <v>7</v>
      </c>
      <c r="L14" s="97">
        <v>8</v>
      </c>
      <c r="M14" s="97">
        <v>9</v>
      </c>
      <c r="N14" s="98">
        <v>10</v>
      </c>
      <c r="P14" s="366"/>
      <c r="Q14" s="467"/>
      <c r="R14" s="186"/>
      <c r="S14" s="186"/>
      <c r="T14" s="477"/>
      <c r="U14" s="478"/>
      <c r="V14" s="105">
        <f>R14+S14+T14</f>
        <v>0</v>
      </c>
    </row>
    <row r="15" spans="2:26" ht="87.6" customHeight="1" x14ac:dyDescent="0.15">
      <c r="B15" s="490" t="s">
        <v>321</v>
      </c>
      <c r="C15" s="491"/>
      <c r="D15" s="100" t="s">
        <v>322</v>
      </c>
      <c r="E15" s="95"/>
      <c r="F15" s="95"/>
      <c r="G15" s="95"/>
      <c r="H15" s="95"/>
      <c r="I15" s="95"/>
      <c r="J15" s="95"/>
      <c r="K15" s="95"/>
      <c r="L15" s="95"/>
      <c r="M15" s="95"/>
      <c r="N15" s="96"/>
      <c r="Q15" s="187" t="s">
        <v>458</v>
      </c>
      <c r="Y15" t="s">
        <v>415</v>
      </c>
      <c r="Z15" t="s">
        <v>416</v>
      </c>
    </row>
    <row r="16" spans="2:26" ht="40.5" customHeight="1" thickBot="1" x14ac:dyDescent="0.2">
      <c r="B16" s="492" t="s">
        <v>364</v>
      </c>
      <c r="C16" s="493"/>
      <c r="D16" s="101" t="s">
        <v>325</v>
      </c>
      <c r="E16" s="93"/>
      <c r="F16" s="93"/>
      <c r="G16" s="93"/>
      <c r="H16" s="93"/>
      <c r="I16" s="93"/>
      <c r="J16" s="93"/>
      <c r="K16" s="93"/>
      <c r="L16" s="93"/>
      <c r="M16" s="93"/>
      <c r="N16" s="94"/>
    </row>
    <row r="17" spans="1:40" ht="21" customHeight="1" thickBot="1" x14ac:dyDescent="0.2">
      <c r="D17" s="12"/>
      <c r="Y17" t="s">
        <v>52</v>
      </c>
      <c r="AA17" t="s">
        <v>409</v>
      </c>
      <c r="AB17" t="s">
        <v>410</v>
      </c>
      <c r="AC17">
        <f>L7</f>
        <v>0</v>
      </c>
    </row>
    <row r="18" spans="1:40" ht="21" customHeight="1" x14ac:dyDescent="0.15">
      <c r="B18" s="364" t="s">
        <v>323</v>
      </c>
      <c r="C18" s="365"/>
      <c r="D18" s="507" t="s">
        <v>52</v>
      </c>
      <c r="E18" s="508"/>
      <c r="F18" s="508"/>
      <c r="G18" s="508"/>
      <c r="H18" s="508"/>
      <c r="I18" s="508"/>
      <c r="J18" s="508"/>
      <c r="K18" s="508"/>
      <c r="L18" s="508"/>
      <c r="M18" s="508"/>
      <c r="N18" s="508"/>
      <c r="O18" s="508"/>
      <c r="P18" s="508"/>
      <c r="Q18" s="508"/>
      <c r="R18" s="508"/>
      <c r="S18" s="509"/>
      <c r="Y18" t="s">
        <v>407</v>
      </c>
      <c r="Z18" t="s">
        <v>408</v>
      </c>
      <c r="AA18">
        <v>1</v>
      </c>
      <c r="AB18">
        <v>2</v>
      </c>
      <c r="AC18">
        <v>3</v>
      </c>
      <c r="AD18">
        <v>4</v>
      </c>
      <c r="AE18">
        <v>5</v>
      </c>
      <c r="AF18">
        <v>6</v>
      </c>
      <c r="AG18">
        <v>7</v>
      </c>
      <c r="AH18">
        <v>8</v>
      </c>
      <c r="AI18">
        <v>9</v>
      </c>
      <c r="AJ18">
        <v>10</v>
      </c>
      <c r="AK18">
        <v>11</v>
      </c>
      <c r="AL18">
        <v>12</v>
      </c>
      <c r="AM18">
        <v>13</v>
      </c>
      <c r="AN18">
        <v>14</v>
      </c>
    </row>
    <row r="19" spans="1:40" s="1" customFormat="1" ht="21" customHeight="1" thickBot="1" x14ac:dyDescent="0.2">
      <c r="A19"/>
      <c r="B19" s="366"/>
      <c r="C19" s="367"/>
      <c r="D19" s="82" t="s">
        <v>177</v>
      </c>
      <c r="E19" s="85" t="s">
        <v>178</v>
      </c>
      <c r="F19" s="82" t="s">
        <v>37</v>
      </c>
      <c r="G19" s="83" t="s">
        <v>38</v>
      </c>
      <c r="H19" s="83" t="s">
        <v>39</v>
      </c>
      <c r="I19" s="211" t="s">
        <v>40</v>
      </c>
      <c r="J19" s="211" t="s">
        <v>326</v>
      </c>
      <c r="K19" s="211" t="s">
        <v>327</v>
      </c>
      <c r="L19" s="211" t="s">
        <v>328</v>
      </c>
      <c r="M19" s="211" t="s">
        <v>329</v>
      </c>
      <c r="N19" s="211" t="s">
        <v>330</v>
      </c>
      <c r="O19" s="211" t="s">
        <v>331</v>
      </c>
      <c r="P19" s="211" t="s">
        <v>332</v>
      </c>
      <c r="Q19" s="211" t="s">
        <v>333</v>
      </c>
      <c r="R19" s="211" t="s">
        <v>334</v>
      </c>
      <c r="S19" s="212" t="s">
        <v>335</v>
      </c>
      <c r="Y19" s="1" t="s">
        <v>177</v>
      </c>
      <c r="Z19" s="1" t="s">
        <v>178</v>
      </c>
      <c r="AA19" s="1" t="s">
        <v>37</v>
      </c>
      <c r="AB19" s="1" t="s">
        <v>38</v>
      </c>
      <c r="AC19" s="1" t="s">
        <v>39</v>
      </c>
      <c r="AD19" s="1" t="s">
        <v>40</v>
      </c>
      <c r="AE19" s="1" t="s">
        <v>326</v>
      </c>
      <c r="AF19" s="1" t="s">
        <v>327</v>
      </c>
      <c r="AG19" s="1" t="s">
        <v>328</v>
      </c>
      <c r="AH19" s="1" t="s">
        <v>329</v>
      </c>
      <c r="AI19" s="1" t="s">
        <v>330</v>
      </c>
      <c r="AJ19" s="1" t="s">
        <v>331</v>
      </c>
      <c r="AK19" s="1" t="s">
        <v>332</v>
      </c>
      <c r="AL19" s="1" t="s">
        <v>333</v>
      </c>
      <c r="AM19" s="1" t="s">
        <v>334</v>
      </c>
      <c r="AN19" s="1" t="s">
        <v>335</v>
      </c>
    </row>
    <row r="20" spans="1:40" ht="21" customHeight="1" x14ac:dyDescent="0.15">
      <c r="B20" s="458" t="s">
        <v>316</v>
      </c>
      <c r="C20" s="459"/>
      <c r="D20" s="182"/>
      <c r="E20" s="557"/>
      <c r="F20" s="230"/>
      <c r="G20" s="79"/>
      <c r="H20" s="79"/>
      <c r="I20" s="213"/>
      <c r="J20" s="213"/>
      <c r="K20" s="213"/>
      <c r="L20" s="213"/>
      <c r="M20" s="213"/>
      <c r="N20" s="213"/>
      <c r="O20" s="213"/>
      <c r="P20" s="213"/>
      <c r="Q20" s="213"/>
      <c r="R20" s="213"/>
      <c r="S20" s="214"/>
      <c r="Y20" s="112" t="str">
        <f>IF(D20="","",CONCATENATE(D20,$AA$17,$AC$17,$AB$17,Y18))</f>
        <v/>
      </c>
      <c r="Z20" s="112" t="str">
        <f>IF(E20="","",CONCATENATE(E20,$AA$17,$AC$17,$AB$17,Z18))</f>
        <v/>
      </c>
      <c r="AA20" s="112" t="str">
        <f>IF(F20="","",CONCATENATE(F20,$AA$17,$AC$17,$AB$17,AA18))</f>
        <v/>
      </c>
      <c r="AB20" s="112" t="str">
        <f t="shared" ref="AB20:AC20" si="0">IF(G20="","",CONCATENATE(G20,$AA$17,$AC$17,$AB$17,AB18))</f>
        <v/>
      </c>
      <c r="AC20" s="112" t="str">
        <f t="shared" si="0"/>
        <v/>
      </c>
      <c r="AD20" s="112" t="str">
        <f t="shared" ref="AD20" si="1">IF(I20="","",CONCATENATE(I20,$AA$17,$AC$17,$AB$17,AD18))</f>
        <v/>
      </c>
      <c r="AE20" s="112" t="str">
        <f t="shared" ref="AE20" si="2">IF(J20="","",CONCATENATE(J20,$AA$17,$AC$17,$AB$17,AE18))</f>
        <v/>
      </c>
      <c r="AF20" s="112" t="str">
        <f t="shared" ref="AF20" si="3">IF(K20="","",CONCATENATE(K20,$AA$17,$AC$17,$AB$17,AF18))</f>
        <v/>
      </c>
      <c r="AG20" s="112" t="str">
        <f t="shared" ref="AG20" si="4">IF(L20="","",CONCATENATE(L20,$AA$17,$AC$17,$AB$17,AG18))</f>
        <v/>
      </c>
      <c r="AH20" s="112" t="str">
        <f t="shared" ref="AH20" si="5">IF(M20="","",CONCATENATE(M20,$AA$17,$AC$17,$AB$17,AH18))</f>
        <v/>
      </c>
      <c r="AI20" s="112" t="str">
        <f t="shared" ref="AI20" si="6">IF(N20="","",CONCATENATE(N20,$AA$17,$AC$17,$AB$17,AI18))</f>
        <v/>
      </c>
      <c r="AJ20" s="112" t="str">
        <f t="shared" ref="AJ20" si="7">IF(O20="","",CONCATENATE(O20,$AA$17,$AC$17,$AB$17,AJ18))</f>
        <v/>
      </c>
      <c r="AK20" s="112" t="str">
        <f t="shared" ref="AK20" si="8">IF(P20="","",CONCATENATE(P20,$AA$17,$AC$17,$AB$17,AK18))</f>
        <v/>
      </c>
      <c r="AL20" s="112" t="str">
        <f t="shared" ref="AL20" si="9">IF(Q20="","",CONCATENATE(Q20,$AA$17,$AC$17,$AB$17,AL18))</f>
        <v/>
      </c>
      <c r="AM20" s="112" t="str">
        <f t="shared" ref="AM20" si="10">IF(R20="","",CONCATENATE(R20,$AA$17,$AC$17,$AB$17,AM18))</f>
        <v/>
      </c>
      <c r="AN20" s="112" t="str">
        <f t="shared" ref="AN20" si="11">IF(S20="","",CONCATENATE(S20,$AA$17,$AC$17,$AB$17,AN18))</f>
        <v/>
      </c>
    </row>
    <row r="21" spans="1:40" ht="21" customHeight="1" x14ac:dyDescent="0.15">
      <c r="B21" s="460" t="s">
        <v>317</v>
      </c>
      <c r="C21" s="461"/>
      <c r="D21" s="183"/>
      <c r="E21" s="331"/>
      <c r="F21" s="231"/>
      <c r="G21" s="4"/>
      <c r="H21" s="4"/>
      <c r="I21" s="215"/>
      <c r="J21" s="215"/>
      <c r="K21" s="215"/>
      <c r="L21" s="215"/>
      <c r="M21" s="215"/>
      <c r="N21" s="215"/>
      <c r="O21" s="215"/>
      <c r="P21" s="215"/>
      <c r="Q21" s="215"/>
      <c r="R21" s="215"/>
      <c r="S21" s="216"/>
    </row>
    <row r="22" spans="1:40" ht="21" customHeight="1" x14ac:dyDescent="0.15">
      <c r="B22" s="452" t="s">
        <v>471</v>
      </c>
      <c r="C22" s="453"/>
      <c r="D22" s="183"/>
      <c r="E22" s="331"/>
      <c r="F22" s="231"/>
      <c r="G22" s="4"/>
      <c r="H22" s="4"/>
      <c r="I22" s="215"/>
      <c r="J22" s="215"/>
      <c r="K22" s="215"/>
      <c r="L22" s="215"/>
      <c r="M22" s="215"/>
      <c r="N22" s="215"/>
      <c r="O22" s="215"/>
      <c r="P22" s="215"/>
      <c r="Q22" s="215"/>
      <c r="R22" s="215"/>
      <c r="S22" s="216"/>
    </row>
    <row r="23" spans="1:40" ht="15.95" customHeight="1" x14ac:dyDescent="0.15">
      <c r="B23" s="452" t="s">
        <v>318</v>
      </c>
      <c r="C23" s="453"/>
      <c r="D23" s="558"/>
      <c r="E23" s="559"/>
      <c r="F23" s="232"/>
      <c r="G23" s="65"/>
      <c r="H23" s="65"/>
      <c r="I23" s="215"/>
      <c r="J23" s="215"/>
      <c r="K23" s="215"/>
      <c r="L23" s="215"/>
      <c r="M23" s="215"/>
      <c r="N23" s="215"/>
      <c r="O23" s="215"/>
      <c r="P23" s="215"/>
      <c r="Q23" s="215"/>
      <c r="R23" s="215"/>
      <c r="S23" s="216"/>
      <c r="T23" s="34" t="s">
        <v>362</v>
      </c>
    </row>
    <row r="24" spans="1:40" ht="21" customHeight="1" thickBot="1" x14ac:dyDescent="0.2">
      <c r="B24" s="456" t="s">
        <v>319</v>
      </c>
      <c r="C24" s="457"/>
      <c r="D24" s="185" t="str">
        <f t="shared" ref="D24:S24" si="12">IF(D23="","",HLOOKUP(D23,$E$15:$N$16,2,0))</f>
        <v/>
      </c>
      <c r="E24" s="560" t="str">
        <f t="shared" si="12"/>
        <v/>
      </c>
      <c r="F24" s="233" t="str">
        <f t="shared" si="12"/>
        <v/>
      </c>
      <c r="G24" s="71" t="str">
        <f t="shared" si="12"/>
        <v/>
      </c>
      <c r="H24" s="71" t="str">
        <f t="shared" si="12"/>
        <v/>
      </c>
      <c r="I24" s="71" t="str">
        <f t="shared" si="12"/>
        <v/>
      </c>
      <c r="J24" s="71" t="str">
        <f t="shared" si="12"/>
        <v/>
      </c>
      <c r="K24" s="71" t="str">
        <f t="shared" si="12"/>
        <v/>
      </c>
      <c r="L24" s="71" t="str">
        <f t="shared" si="12"/>
        <v/>
      </c>
      <c r="M24" s="71" t="str">
        <f t="shared" si="12"/>
        <v/>
      </c>
      <c r="N24" s="71" t="str">
        <f t="shared" si="12"/>
        <v/>
      </c>
      <c r="O24" s="71" t="str">
        <f t="shared" si="12"/>
        <v/>
      </c>
      <c r="P24" s="71" t="str">
        <f t="shared" si="12"/>
        <v/>
      </c>
      <c r="Q24" s="71" t="str">
        <f t="shared" si="12"/>
        <v/>
      </c>
      <c r="R24" s="71" t="str">
        <f t="shared" si="12"/>
        <v/>
      </c>
      <c r="S24" s="72" t="str">
        <f t="shared" si="12"/>
        <v/>
      </c>
      <c r="Y24" t="s">
        <v>53</v>
      </c>
      <c r="AA24" t="s">
        <v>414</v>
      </c>
    </row>
    <row r="25" spans="1:40" ht="21" customHeight="1" x14ac:dyDescent="0.15">
      <c r="B25" s="364" t="s">
        <v>323</v>
      </c>
      <c r="C25" s="365"/>
      <c r="D25" s="507" t="s">
        <v>53</v>
      </c>
      <c r="E25" s="508"/>
      <c r="F25" s="508"/>
      <c r="G25" s="508"/>
      <c r="H25" s="508"/>
      <c r="I25" s="508"/>
      <c r="J25" s="508"/>
      <c r="K25" s="508"/>
      <c r="L25" s="508"/>
      <c r="M25" s="508"/>
      <c r="N25" s="508"/>
      <c r="O25" s="508"/>
      <c r="P25" s="508"/>
      <c r="Q25" s="508"/>
      <c r="R25" s="508"/>
      <c r="S25" s="509"/>
      <c r="Y25" t="s">
        <v>496</v>
      </c>
      <c r="Z25">
        <v>1</v>
      </c>
      <c r="AA25">
        <v>2</v>
      </c>
      <c r="AB25">
        <v>3</v>
      </c>
      <c r="AC25">
        <v>4</v>
      </c>
      <c r="AD25">
        <v>5</v>
      </c>
      <c r="AE25">
        <v>6</v>
      </c>
      <c r="AF25">
        <v>7</v>
      </c>
    </row>
    <row r="26" spans="1:40" ht="21" customHeight="1" thickBot="1" x14ac:dyDescent="0.2">
      <c r="B26" s="366"/>
      <c r="C26" s="367"/>
      <c r="D26" s="462" t="s">
        <v>493</v>
      </c>
      <c r="E26" s="463"/>
      <c r="F26" s="464" t="s">
        <v>41</v>
      </c>
      <c r="G26" s="454"/>
      <c r="H26" s="455" t="s">
        <v>42</v>
      </c>
      <c r="I26" s="464"/>
      <c r="J26" s="455" t="s">
        <v>43</v>
      </c>
      <c r="K26" s="464"/>
      <c r="L26" s="471" t="s">
        <v>44</v>
      </c>
      <c r="M26" s="513"/>
      <c r="N26" s="471" t="s">
        <v>194</v>
      </c>
      <c r="O26" s="513"/>
      <c r="P26" s="471" t="s">
        <v>195</v>
      </c>
      <c r="Q26" s="513"/>
      <c r="R26" s="471" t="s">
        <v>365</v>
      </c>
      <c r="S26" s="472"/>
      <c r="Y26" t="s">
        <v>495</v>
      </c>
      <c r="Z26" t="s">
        <v>422</v>
      </c>
      <c r="AA26" t="s">
        <v>423</v>
      </c>
      <c r="AB26" t="s">
        <v>424</v>
      </c>
      <c r="AC26" t="s">
        <v>425</v>
      </c>
      <c r="AD26" t="s">
        <v>426</v>
      </c>
      <c r="AE26" t="s">
        <v>427</v>
      </c>
      <c r="AF26" t="s">
        <v>428</v>
      </c>
    </row>
    <row r="27" spans="1:40" ht="21" customHeight="1" x14ac:dyDescent="0.15">
      <c r="B27" s="458" t="s">
        <v>316</v>
      </c>
      <c r="C27" s="459"/>
      <c r="D27" s="236"/>
      <c r="E27" s="87"/>
      <c r="F27" s="236"/>
      <c r="G27" s="87"/>
      <c r="H27" s="87"/>
      <c r="I27" s="87"/>
      <c r="J27" s="87"/>
      <c r="K27" s="87"/>
      <c r="L27" s="255"/>
      <c r="M27" s="255"/>
      <c r="N27" s="255"/>
      <c r="O27" s="255"/>
      <c r="P27" s="255"/>
      <c r="Q27" s="255"/>
      <c r="R27" s="255"/>
      <c r="S27" s="256"/>
      <c r="T27" s="34"/>
      <c r="Y27" s="112" t="str">
        <f>IF(D27="","",CONCATENATE(D27,$AA$24,E27,$AA$17,$AC$17,$AB$17,Y25))</f>
        <v/>
      </c>
      <c r="Z27" s="112" t="str">
        <f>IF(F27="","",CONCATENATE(F27,$AA$24,G27,$AA$17,$AC$17,$AB$17,Z25))</f>
        <v/>
      </c>
      <c r="AA27" s="112" t="str">
        <f>IF(H27="","",CONCATENATE(H27,$AA$24,I27,$AA$17,$AC$17,$AB$17,AA25))</f>
        <v/>
      </c>
      <c r="AB27" s="112" t="str">
        <f>IF(J27="","",CONCATENATE(J27,$AA$24,K27,$AA$17,$AC$17,$AB$17,AB25))</f>
        <v/>
      </c>
      <c r="AC27" s="112" t="str">
        <f>IF(L27="","",CONCATENATE(L27,$AA$24,M27,$AA$17,$AC$17,$AB$17,AC25))</f>
        <v/>
      </c>
      <c r="AD27" s="112" t="str">
        <f>IF(N27="","",CONCATENATE(N27,$AA$24,O27,$AA$17,$AC$17,$AB$17,AD25))</f>
        <v/>
      </c>
      <c r="AE27" s="112" t="str">
        <f>IF(P27="","",CONCATENATE(P27,$AA$24,Q27,$AA$17,$AC$17,$AB$17,AE25))</f>
        <v/>
      </c>
      <c r="AF27" s="112" t="str">
        <f>IF(R27="","",CONCATENATE(R27,$AA$24,S27,$AA$17,$AC$17,$AB$17,AF25))</f>
        <v/>
      </c>
    </row>
    <row r="28" spans="1:40" ht="21" customHeight="1" x14ac:dyDescent="0.15">
      <c r="B28" s="460" t="s">
        <v>317</v>
      </c>
      <c r="C28" s="461"/>
      <c r="D28" s="237"/>
      <c r="E28" s="90"/>
      <c r="F28" s="237"/>
      <c r="G28" s="90"/>
      <c r="H28" s="90"/>
      <c r="I28" s="90"/>
      <c r="J28" s="90"/>
      <c r="K28" s="90"/>
      <c r="L28" s="257"/>
      <c r="M28" s="257"/>
      <c r="N28" s="257"/>
      <c r="O28" s="257"/>
      <c r="P28" s="257"/>
      <c r="Q28" s="257"/>
      <c r="R28" s="257"/>
      <c r="S28" s="258"/>
      <c r="Y28">
        <f>D27</f>
        <v>0</v>
      </c>
      <c r="Z28">
        <f>F27</f>
        <v>0</v>
      </c>
      <c r="AA28">
        <f>H27</f>
        <v>0</v>
      </c>
      <c r="AB28">
        <f>J27</f>
        <v>0</v>
      </c>
      <c r="AC28">
        <f>L27</f>
        <v>0</v>
      </c>
      <c r="AD28">
        <f>N27</f>
        <v>0</v>
      </c>
      <c r="AE28">
        <f>P27</f>
        <v>0</v>
      </c>
      <c r="AF28">
        <f>R27</f>
        <v>0</v>
      </c>
    </row>
    <row r="29" spans="1:40" ht="21" customHeight="1" x14ac:dyDescent="0.15">
      <c r="B29" s="452" t="s">
        <v>471</v>
      </c>
      <c r="C29" s="453"/>
      <c r="D29" s="237"/>
      <c r="E29" s="90"/>
      <c r="F29" s="237"/>
      <c r="G29" s="90"/>
      <c r="H29" s="90"/>
      <c r="I29" s="90"/>
      <c r="J29" s="90"/>
      <c r="K29" s="90"/>
      <c r="L29" s="257"/>
      <c r="M29" s="257"/>
      <c r="N29" s="257"/>
      <c r="O29" s="257"/>
      <c r="P29" s="257"/>
      <c r="Q29" s="257"/>
      <c r="R29" s="257"/>
      <c r="S29" s="259"/>
      <c r="Y29">
        <f>E27</f>
        <v>0</v>
      </c>
      <c r="Z29">
        <f>G27</f>
        <v>0</v>
      </c>
      <c r="AA29">
        <f>I27</f>
        <v>0</v>
      </c>
      <c r="AB29">
        <f>K27</f>
        <v>0</v>
      </c>
      <c r="AC29">
        <f>M27</f>
        <v>0</v>
      </c>
      <c r="AD29">
        <f>O27</f>
        <v>0</v>
      </c>
      <c r="AE29">
        <f>Q27</f>
        <v>0</v>
      </c>
      <c r="AF29">
        <f>S27</f>
        <v>0</v>
      </c>
    </row>
    <row r="30" spans="1:40" ht="21" customHeight="1" x14ac:dyDescent="0.15">
      <c r="B30" s="452" t="s">
        <v>318</v>
      </c>
      <c r="C30" s="453"/>
      <c r="D30" s="264"/>
      <c r="E30" s="327"/>
      <c r="F30" s="264"/>
      <c r="G30" s="265"/>
      <c r="H30" s="265"/>
      <c r="I30" s="265"/>
      <c r="J30" s="265"/>
      <c r="K30" s="265"/>
      <c r="L30" s="267"/>
      <c r="M30" s="267"/>
      <c r="N30" s="267"/>
      <c r="O30" s="267"/>
      <c r="P30" s="267"/>
      <c r="Q30" s="267"/>
      <c r="R30" s="267"/>
      <c r="S30" s="266"/>
      <c r="T30" s="34" t="s">
        <v>362</v>
      </c>
      <c r="Y30">
        <f>D29</f>
        <v>0</v>
      </c>
      <c r="Z30">
        <f>F29</f>
        <v>0</v>
      </c>
      <c r="AA30">
        <f>H29</f>
        <v>0</v>
      </c>
      <c r="AB30">
        <f>J29</f>
        <v>0</v>
      </c>
      <c r="AC30">
        <f>L29</f>
        <v>0</v>
      </c>
      <c r="AD30">
        <f>N29</f>
        <v>0</v>
      </c>
      <c r="AE30">
        <f>P29</f>
        <v>0</v>
      </c>
      <c r="AF30">
        <f>R29</f>
        <v>0</v>
      </c>
    </row>
    <row r="31" spans="1:40" ht="21" customHeight="1" thickBot="1" x14ac:dyDescent="0.2">
      <c r="B31" s="456" t="s">
        <v>319</v>
      </c>
      <c r="C31" s="457"/>
      <c r="D31" s="262" t="str">
        <f t="shared" ref="D31:E31" si="13">IF(D30="","",HLOOKUP(D30,$E$15:$N$16,2,0))</f>
        <v/>
      </c>
      <c r="E31" s="262" t="str">
        <f t="shared" si="13"/>
        <v/>
      </c>
      <c r="F31" s="262" t="str">
        <f t="shared" ref="D31:S31" si="14">IF(F30="","",HLOOKUP(F30,$E$15:$N$16,2,0))</f>
        <v/>
      </c>
      <c r="G31" s="262" t="str">
        <f t="shared" si="14"/>
        <v/>
      </c>
      <c r="H31" s="263" t="str">
        <f t="shared" si="14"/>
        <v/>
      </c>
      <c r="I31" s="263" t="str">
        <f t="shared" si="14"/>
        <v/>
      </c>
      <c r="J31" s="263" t="str">
        <f t="shared" si="14"/>
        <v/>
      </c>
      <c r="K31" s="263" t="str">
        <f t="shared" si="14"/>
        <v/>
      </c>
      <c r="L31" s="263" t="str">
        <f t="shared" si="14"/>
        <v/>
      </c>
      <c r="M31" s="263" t="str">
        <f t="shared" si="14"/>
        <v/>
      </c>
      <c r="N31" s="263" t="str">
        <f t="shared" si="14"/>
        <v/>
      </c>
      <c r="O31" s="263" t="str">
        <f t="shared" si="14"/>
        <v/>
      </c>
      <c r="P31" s="263" t="str">
        <f t="shared" si="14"/>
        <v/>
      </c>
      <c r="Q31" s="263" t="str">
        <f t="shared" si="14"/>
        <v/>
      </c>
      <c r="R31" s="260" t="str">
        <f t="shared" si="14"/>
        <v/>
      </c>
      <c r="S31" s="260" t="str">
        <f t="shared" si="14"/>
        <v/>
      </c>
      <c r="Y31">
        <f>E29</f>
        <v>0</v>
      </c>
      <c r="Z31">
        <f>G29</f>
        <v>0</v>
      </c>
      <c r="AA31">
        <f>I29</f>
        <v>0</v>
      </c>
      <c r="AB31">
        <f>K29</f>
        <v>0</v>
      </c>
      <c r="AC31">
        <f>M29</f>
        <v>0</v>
      </c>
      <c r="AD31">
        <f>O29</f>
        <v>0</v>
      </c>
      <c r="AE31">
        <f>Q29</f>
        <v>0</v>
      </c>
      <c r="AF31">
        <f>S29</f>
        <v>0</v>
      </c>
    </row>
    <row r="32" spans="1:40" ht="21" customHeight="1" thickBot="1" x14ac:dyDescent="0.2"/>
    <row r="33" spans="1:41" s="1" customFormat="1" ht="21" customHeight="1" x14ac:dyDescent="0.15">
      <c r="A33"/>
      <c r="B33" s="364" t="s">
        <v>350</v>
      </c>
      <c r="C33" s="365"/>
      <c r="D33" s="468" t="s">
        <v>54</v>
      </c>
      <c r="E33" s="469"/>
      <c r="F33" s="469"/>
      <c r="G33" s="469"/>
      <c r="H33" s="469"/>
      <c r="I33" s="469"/>
      <c r="J33" s="469"/>
      <c r="K33" s="469"/>
      <c r="L33" s="469"/>
      <c r="M33" s="469"/>
      <c r="N33" s="469"/>
      <c r="O33" s="469"/>
      <c r="P33" s="469"/>
      <c r="Q33" s="469"/>
      <c r="R33" s="469"/>
      <c r="S33" s="470"/>
      <c r="T33"/>
      <c r="U33"/>
      <c r="V33"/>
      <c r="W33"/>
      <c r="X33"/>
      <c r="Y33" t="s">
        <v>417</v>
      </c>
      <c r="Z33"/>
      <c r="AA33" t="s">
        <v>409</v>
      </c>
      <c r="AB33" t="s">
        <v>410</v>
      </c>
      <c r="AC33"/>
      <c r="AD33"/>
      <c r="AE33"/>
      <c r="AF33"/>
      <c r="AG33"/>
      <c r="AH33"/>
      <c r="AI33"/>
      <c r="AJ33"/>
      <c r="AK33"/>
      <c r="AL33"/>
      <c r="AM33"/>
      <c r="AN33"/>
      <c r="AO33"/>
    </row>
    <row r="34" spans="1:41" ht="21" customHeight="1" thickBot="1" x14ac:dyDescent="0.2">
      <c r="B34" s="366"/>
      <c r="C34" s="367"/>
      <c r="D34" s="82" t="s">
        <v>491</v>
      </c>
      <c r="E34" s="85" t="s">
        <v>492</v>
      </c>
      <c r="F34" s="82" t="s">
        <v>336</v>
      </c>
      <c r="G34" s="83" t="s">
        <v>337</v>
      </c>
      <c r="H34" s="83" t="s">
        <v>338</v>
      </c>
      <c r="I34" s="211" t="s">
        <v>339</v>
      </c>
      <c r="J34" s="211" t="s">
        <v>340</v>
      </c>
      <c r="K34" s="211" t="s">
        <v>341</v>
      </c>
      <c r="L34" s="211" t="s">
        <v>342</v>
      </c>
      <c r="M34" s="211" t="s">
        <v>343</v>
      </c>
      <c r="N34" s="211" t="s">
        <v>344</v>
      </c>
      <c r="O34" s="211" t="s">
        <v>345</v>
      </c>
      <c r="P34" s="211" t="s">
        <v>346</v>
      </c>
      <c r="Q34" s="211" t="s">
        <v>347</v>
      </c>
      <c r="R34" s="211" t="s">
        <v>348</v>
      </c>
      <c r="S34" s="212" t="s">
        <v>349</v>
      </c>
      <c r="T34" s="1"/>
      <c r="U34" s="1"/>
      <c r="V34" s="1"/>
      <c r="W34" s="1"/>
      <c r="X34" s="1"/>
      <c r="Y34" t="s">
        <v>407</v>
      </c>
      <c r="Z34" t="s">
        <v>408</v>
      </c>
      <c r="AA34">
        <v>1</v>
      </c>
      <c r="AB34">
        <v>2</v>
      </c>
      <c r="AC34">
        <v>3</v>
      </c>
      <c r="AD34">
        <v>4</v>
      </c>
      <c r="AE34">
        <v>5</v>
      </c>
      <c r="AF34">
        <v>6</v>
      </c>
      <c r="AG34">
        <v>7</v>
      </c>
      <c r="AH34">
        <v>8</v>
      </c>
      <c r="AI34">
        <v>9</v>
      </c>
      <c r="AJ34">
        <v>10</v>
      </c>
      <c r="AK34">
        <v>11</v>
      </c>
      <c r="AL34">
        <v>12</v>
      </c>
      <c r="AM34">
        <v>13</v>
      </c>
      <c r="AN34">
        <v>14</v>
      </c>
    </row>
    <row r="35" spans="1:41" ht="21" customHeight="1" x14ac:dyDescent="0.15">
      <c r="B35" s="458" t="s">
        <v>316</v>
      </c>
      <c r="C35" s="459"/>
      <c r="D35" s="182"/>
      <c r="E35" s="557"/>
      <c r="F35" s="230"/>
      <c r="G35" s="79"/>
      <c r="H35" s="79"/>
      <c r="I35" s="213"/>
      <c r="J35" s="213"/>
      <c r="K35" s="213"/>
      <c r="L35" s="213"/>
      <c r="M35" s="213"/>
      <c r="N35" s="213"/>
      <c r="O35" s="213"/>
      <c r="P35" s="213"/>
      <c r="Q35" s="213"/>
      <c r="R35" s="213"/>
      <c r="S35" s="214"/>
      <c r="Y35" s="1" t="s">
        <v>351</v>
      </c>
      <c r="Z35" s="1" t="s">
        <v>352</v>
      </c>
      <c r="AA35" s="1" t="s">
        <v>336</v>
      </c>
      <c r="AB35" s="1" t="s">
        <v>337</v>
      </c>
      <c r="AC35" s="1" t="s">
        <v>338</v>
      </c>
      <c r="AD35" s="1" t="s">
        <v>339</v>
      </c>
      <c r="AE35" s="1" t="s">
        <v>340</v>
      </c>
      <c r="AF35" s="1" t="s">
        <v>341</v>
      </c>
      <c r="AG35" s="1" t="s">
        <v>342</v>
      </c>
      <c r="AH35" s="1" t="s">
        <v>343</v>
      </c>
      <c r="AI35" s="1" t="s">
        <v>344</v>
      </c>
      <c r="AJ35" s="1" t="s">
        <v>345</v>
      </c>
      <c r="AK35" s="1" t="s">
        <v>346</v>
      </c>
      <c r="AL35" s="1" t="s">
        <v>347</v>
      </c>
      <c r="AM35" s="1" t="s">
        <v>348</v>
      </c>
      <c r="AN35" s="1" t="s">
        <v>349</v>
      </c>
      <c r="AO35" s="1"/>
    </row>
    <row r="36" spans="1:41" ht="15.95" customHeight="1" x14ac:dyDescent="0.15">
      <c r="B36" s="460" t="s">
        <v>317</v>
      </c>
      <c r="C36" s="461"/>
      <c r="D36" s="183"/>
      <c r="E36" s="331"/>
      <c r="F36" s="231"/>
      <c r="G36" s="4"/>
      <c r="H36" s="4"/>
      <c r="I36" s="215"/>
      <c r="J36" s="215"/>
      <c r="K36" s="215"/>
      <c r="L36" s="215"/>
      <c r="M36" s="215"/>
      <c r="N36" s="215"/>
      <c r="O36" s="215"/>
      <c r="P36" s="215"/>
      <c r="Q36" s="215"/>
      <c r="R36" s="215"/>
      <c r="S36" s="216"/>
      <c r="Y36" s="112" t="str">
        <f>IF(D35="","",CONCATENATE(D35,$AA$17,$AC$17,$AB$17,Y34))</f>
        <v/>
      </c>
      <c r="Z36" s="112" t="str">
        <f t="shared" ref="Z36:AN36" si="15">IF(E35="","",CONCATENATE(E35,$AA$17,$AC$17,$AB$17,Z34))</f>
        <v/>
      </c>
      <c r="AA36" s="112" t="str">
        <f t="shared" si="15"/>
        <v/>
      </c>
      <c r="AB36" s="112" t="str">
        <f t="shared" si="15"/>
        <v/>
      </c>
      <c r="AC36" s="112" t="str">
        <f t="shared" si="15"/>
        <v/>
      </c>
      <c r="AD36" s="112" t="str">
        <f t="shared" si="15"/>
        <v/>
      </c>
      <c r="AE36" s="112" t="str">
        <f t="shared" si="15"/>
        <v/>
      </c>
      <c r="AF36" s="112" t="str">
        <f t="shared" si="15"/>
        <v/>
      </c>
      <c r="AG36" s="112" t="str">
        <f t="shared" si="15"/>
        <v/>
      </c>
      <c r="AH36" s="112" t="str">
        <f t="shared" si="15"/>
        <v/>
      </c>
      <c r="AI36" s="112" t="str">
        <f t="shared" si="15"/>
        <v/>
      </c>
      <c r="AJ36" s="112" t="str">
        <f t="shared" si="15"/>
        <v/>
      </c>
      <c r="AK36" s="112" t="str">
        <f t="shared" si="15"/>
        <v/>
      </c>
      <c r="AL36" s="112" t="str">
        <f t="shared" si="15"/>
        <v/>
      </c>
      <c r="AM36" s="112" t="str">
        <f t="shared" si="15"/>
        <v/>
      </c>
      <c r="AN36" s="112" t="str">
        <f t="shared" si="15"/>
        <v/>
      </c>
    </row>
    <row r="37" spans="1:41" ht="21" customHeight="1" x14ac:dyDescent="0.15">
      <c r="B37" s="452" t="s">
        <v>471</v>
      </c>
      <c r="C37" s="453"/>
      <c r="D37" s="183"/>
      <c r="E37" s="331"/>
      <c r="F37" s="231"/>
      <c r="G37" s="4"/>
      <c r="H37" s="4"/>
      <c r="I37" s="215"/>
      <c r="J37" s="215"/>
      <c r="K37" s="215"/>
      <c r="L37" s="215"/>
      <c r="M37" s="215"/>
      <c r="N37" s="215"/>
      <c r="O37" s="215"/>
      <c r="P37" s="215"/>
      <c r="Q37" s="215"/>
      <c r="R37" s="215"/>
      <c r="S37" s="216"/>
    </row>
    <row r="38" spans="1:41" ht="21" customHeight="1" x14ac:dyDescent="0.15">
      <c r="B38" s="452" t="s">
        <v>161</v>
      </c>
      <c r="C38" s="453"/>
      <c r="D38" s="184"/>
      <c r="E38" s="561"/>
      <c r="F38" s="232"/>
      <c r="G38" s="65"/>
      <c r="H38" s="65"/>
      <c r="I38" s="215"/>
      <c r="J38" s="215"/>
      <c r="K38" s="215"/>
      <c r="L38" s="215"/>
      <c r="M38" s="215"/>
      <c r="N38" s="215"/>
      <c r="O38" s="215"/>
      <c r="P38" s="215"/>
      <c r="Q38" s="215"/>
      <c r="R38" s="215"/>
      <c r="S38" s="216"/>
      <c r="T38" s="34" t="s">
        <v>362</v>
      </c>
    </row>
    <row r="39" spans="1:41" ht="21" customHeight="1" thickBot="1" x14ac:dyDescent="0.2">
      <c r="B39" s="456" t="s">
        <v>319</v>
      </c>
      <c r="C39" s="457"/>
      <c r="D39" s="185" t="str">
        <f t="shared" ref="D39:S39" si="16">IF(D38="","",HLOOKUP(D38,$E$15:$N$16,2,0))</f>
        <v/>
      </c>
      <c r="E39" s="560" t="str">
        <f t="shared" ref="E39" si="17">IF(E38="","",HLOOKUP(E38,$E$15:$N$16,2,0))</f>
        <v/>
      </c>
      <c r="F39" s="233" t="str">
        <f t="shared" si="16"/>
        <v/>
      </c>
      <c r="G39" s="71" t="str">
        <f t="shared" si="16"/>
        <v/>
      </c>
      <c r="H39" s="71" t="str">
        <f t="shared" si="16"/>
        <v/>
      </c>
      <c r="I39" s="71" t="str">
        <f t="shared" si="16"/>
        <v/>
      </c>
      <c r="J39" s="71" t="str">
        <f t="shared" si="16"/>
        <v/>
      </c>
      <c r="K39" s="71" t="str">
        <f t="shared" si="16"/>
        <v/>
      </c>
      <c r="L39" s="71" t="str">
        <f t="shared" si="16"/>
        <v/>
      </c>
      <c r="M39" s="71" t="str">
        <f t="shared" si="16"/>
        <v/>
      </c>
      <c r="N39" s="71" t="str">
        <f t="shared" si="16"/>
        <v/>
      </c>
      <c r="O39" s="71" t="str">
        <f t="shared" si="16"/>
        <v/>
      </c>
      <c r="P39" s="71" t="str">
        <f t="shared" si="16"/>
        <v/>
      </c>
      <c r="Q39" s="71" t="str">
        <f t="shared" si="16"/>
        <v/>
      </c>
      <c r="R39" s="71" t="str">
        <f t="shared" si="16"/>
        <v/>
      </c>
      <c r="S39" s="72" t="str">
        <f t="shared" si="16"/>
        <v/>
      </c>
      <c r="Y39" t="s">
        <v>353</v>
      </c>
      <c r="AA39" t="s">
        <v>414</v>
      </c>
    </row>
    <row r="40" spans="1:41" ht="21" customHeight="1" x14ac:dyDescent="0.15">
      <c r="B40" s="364" t="s">
        <v>350</v>
      </c>
      <c r="C40" s="365"/>
      <c r="D40" s="468" t="s">
        <v>353</v>
      </c>
      <c r="E40" s="469"/>
      <c r="F40" s="469"/>
      <c r="G40" s="469"/>
      <c r="H40" s="469"/>
      <c r="I40" s="469"/>
      <c r="J40" s="469"/>
      <c r="K40" s="469"/>
      <c r="L40" s="469"/>
      <c r="M40" s="469"/>
      <c r="N40" s="469"/>
      <c r="O40" s="469"/>
      <c r="P40" s="469"/>
      <c r="Q40" s="469"/>
      <c r="R40" s="469"/>
      <c r="S40" s="470"/>
      <c r="Y40" t="s">
        <v>496</v>
      </c>
      <c r="Z40">
        <v>1</v>
      </c>
      <c r="AA40">
        <v>2</v>
      </c>
      <c r="AB40">
        <v>3</v>
      </c>
      <c r="AC40">
        <v>4</v>
      </c>
      <c r="AD40">
        <v>5</v>
      </c>
      <c r="AE40">
        <v>6</v>
      </c>
      <c r="AF40">
        <v>7</v>
      </c>
    </row>
    <row r="41" spans="1:41" ht="21" customHeight="1" thickBot="1" x14ac:dyDescent="0.2">
      <c r="B41" s="366"/>
      <c r="C41" s="367"/>
      <c r="D41" s="462" t="s">
        <v>494</v>
      </c>
      <c r="E41" s="463"/>
      <c r="F41" s="464" t="s">
        <v>354</v>
      </c>
      <c r="G41" s="454"/>
      <c r="H41" s="455" t="s">
        <v>355</v>
      </c>
      <c r="I41" s="464"/>
      <c r="J41" s="455" t="s">
        <v>356</v>
      </c>
      <c r="K41" s="464"/>
      <c r="L41" s="471" t="s">
        <v>357</v>
      </c>
      <c r="M41" s="513"/>
      <c r="N41" s="471" t="s">
        <v>358</v>
      </c>
      <c r="O41" s="513"/>
      <c r="P41" s="471" t="s">
        <v>412</v>
      </c>
      <c r="Q41" s="513"/>
      <c r="R41" s="471" t="s">
        <v>413</v>
      </c>
      <c r="S41" s="472"/>
      <c r="Y41" t="s">
        <v>494</v>
      </c>
      <c r="Z41" t="s">
        <v>354</v>
      </c>
      <c r="AA41" t="s">
        <v>355</v>
      </c>
      <c r="AB41" t="s">
        <v>356</v>
      </c>
      <c r="AC41" t="s">
        <v>357</v>
      </c>
      <c r="AD41" t="s">
        <v>358</v>
      </c>
      <c r="AE41" t="s">
        <v>412</v>
      </c>
      <c r="AF41" t="s">
        <v>413</v>
      </c>
    </row>
    <row r="42" spans="1:41" ht="21" customHeight="1" x14ac:dyDescent="0.15">
      <c r="B42" s="458" t="s">
        <v>316</v>
      </c>
      <c r="C42" s="459"/>
      <c r="D42" s="236"/>
      <c r="E42" s="87"/>
      <c r="F42" s="236"/>
      <c r="G42" s="87"/>
      <c r="H42" s="87"/>
      <c r="I42" s="87"/>
      <c r="J42" s="87"/>
      <c r="K42" s="87"/>
      <c r="L42" s="255"/>
      <c r="M42" s="255"/>
      <c r="N42" s="255"/>
      <c r="O42" s="255"/>
      <c r="P42" s="255"/>
      <c r="Q42" s="255"/>
      <c r="R42" s="255"/>
      <c r="S42" s="256"/>
      <c r="T42" s="34"/>
      <c r="Y42" s="112" t="str">
        <f>IF(D42="","",CONCATENATE(D42,$AA$24,E42,$AA$17,$AC$17,$AB$17,Y40))</f>
        <v/>
      </c>
      <c r="Z42" s="112" t="str">
        <f>IF(F42="","",CONCATENATE(F42,$AA$24,G42,$AA$17,$AC$17,$AB$17,Z40))</f>
        <v/>
      </c>
      <c r="AA42" s="112" t="str">
        <f>IF(H42="","",CONCATENATE(H42,$AA$24,I42,$AA$17,$AC$17,$AB$17,AA40))</f>
        <v/>
      </c>
      <c r="AB42" s="112" t="str">
        <f>IF(J42="","",CONCATENATE(J42,$AA$24,K42,$AA$17,$AC$17,$AB$17,AB40))</f>
        <v/>
      </c>
      <c r="AC42" s="112" t="str">
        <f>IF(L42="","",CONCATENATE(L42,$AA$24,M42,$AA$17,$AC$17,$AB$17,AC40))</f>
        <v/>
      </c>
      <c r="AD42" s="112" t="str">
        <f>IF(N42="","",CONCATENATE(N42,$AA$24,O42,$AA$17,$AC$17,$AB$17,AD40))</f>
        <v/>
      </c>
      <c r="AE42" s="112" t="str">
        <f>IF(P42="","",CONCATENATE(P42,$AA$24,Q42,$AA$17,$AC$17,$AB$17,AE40))</f>
        <v/>
      </c>
      <c r="AF42" s="112" t="str">
        <f>IF(R42="","",CONCATENATE(R42,$AA$24,S42,$AA$17,$AC$17,$AB$17,AF40))</f>
        <v/>
      </c>
    </row>
    <row r="43" spans="1:41" ht="21" customHeight="1" x14ac:dyDescent="0.15">
      <c r="B43" s="460" t="s">
        <v>317</v>
      </c>
      <c r="C43" s="461"/>
      <c r="D43" s="237"/>
      <c r="E43" s="90"/>
      <c r="F43" s="237"/>
      <c r="G43" s="90"/>
      <c r="H43" s="90"/>
      <c r="I43" s="90"/>
      <c r="J43" s="90"/>
      <c r="K43" s="90"/>
      <c r="L43" s="257"/>
      <c r="M43" s="257"/>
      <c r="N43" s="257"/>
      <c r="O43" s="257"/>
      <c r="P43" s="257"/>
      <c r="Q43" s="257"/>
      <c r="R43" s="257"/>
      <c r="S43" s="258"/>
      <c r="Y43">
        <f>D42</f>
        <v>0</v>
      </c>
      <c r="Z43">
        <f>F42</f>
        <v>0</v>
      </c>
      <c r="AA43">
        <f>H42</f>
        <v>0</v>
      </c>
      <c r="AB43">
        <f>J42</f>
        <v>0</v>
      </c>
      <c r="AC43">
        <f>L42</f>
        <v>0</v>
      </c>
      <c r="AD43">
        <f>N42</f>
        <v>0</v>
      </c>
      <c r="AE43">
        <f>P42</f>
        <v>0</v>
      </c>
      <c r="AF43">
        <f>R42</f>
        <v>0</v>
      </c>
    </row>
    <row r="44" spans="1:41" ht="21" customHeight="1" x14ac:dyDescent="0.15">
      <c r="B44" s="452" t="s">
        <v>471</v>
      </c>
      <c r="C44" s="453"/>
      <c r="D44" s="237"/>
      <c r="E44" s="90"/>
      <c r="F44" s="237"/>
      <c r="G44" s="90"/>
      <c r="H44" s="90"/>
      <c r="I44" s="90"/>
      <c r="J44" s="90"/>
      <c r="K44" s="90"/>
      <c r="L44" s="257"/>
      <c r="M44" s="257"/>
      <c r="N44" s="257"/>
      <c r="O44" s="257"/>
      <c r="P44" s="257"/>
      <c r="Q44" s="257"/>
      <c r="R44" s="257"/>
      <c r="S44" s="259"/>
      <c r="Y44">
        <f>E42</f>
        <v>0</v>
      </c>
      <c r="Z44">
        <f>G42</f>
        <v>0</v>
      </c>
      <c r="AA44">
        <f>I42</f>
        <v>0</v>
      </c>
      <c r="AB44">
        <f>K42</f>
        <v>0</v>
      </c>
      <c r="AC44">
        <f>M42</f>
        <v>0</v>
      </c>
      <c r="AD44">
        <f>O42</f>
        <v>0</v>
      </c>
      <c r="AE44">
        <f>Q42</f>
        <v>0</v>
      </c>
      <c r="AF44">
        <f>S42</f>
        <v>0</v>
      </c>
    </row>
    <row r="45" spans="1:41" ht="21" customHeight="1" x14ac:dyDescent="0.15">
      <c r="B45" s="452" t="s">
        <v>161</v>
      </c>
      <c r="C45" s="453"/>
      <c r="D45" s="264"/>
      <c r="E45" s="327"/>
      <c r="F45" s="264"/>
      <c r="G45" s="265"/>
      <c r="H45" s="265"/>
      <c r="I45" s="265"/>
      <c r="J45" s="265"/>
      <c r="K45" s="265"/>
      <c r="L45" s="267"/>
      <c r="M45" s="267"/>
      <c r="N45" s="267"/>
      <c r="O45" s="267"/>
      <c r="P45" s="267"/>
      <c r="Q45" s="267"/>
      <c r="R45" s="267"/>
      <c r="S45" s="266"/>
      <c r="T45" s="34" t="s">
        <v>362</v>
      </c>
      <c r="Y45">
        <f>D44</f>
        <v>0</v>
      </c>
      <c r="Z45">
        <f>F44</f>
        <v>0</v>
      </c>
      <c r="AA45">
        <f>H44</f>
        <v>0</v>
      </c>
      <c r="AB45">
        <f>J44</f>
        <v>0</v>
      </c>
      <c r="AC45">
        <f>L44</f>
        <v>0</v>
      </c>
      <c r="AD45">
        <f>N44</f>
        <v>0</v>
      </c>
      <c r="AE45">
        <f>P44</f>
        <v>0</v>
      </c>
      <c r="AF45">
        <f>R44</f>
        <v>0</v>
      </c>
    </row>
    <row r="46" spans="1:41" ht="21" customHeight="1" thickBot="1" x14ac:dyDescent="0.2">
      <c r="B46" s="456" t="s">
        <v>319</v>
      </c>
      <c r="C46" s="457"/>
      <c r="D46" s="262" t="str">
        <f t="shared" ref="D46:E46" si="18">IF(D45="","",HLOOKUP(D45,$E$15:$N$16,2,0))</f>
        <v/>
      </c>
      <c r="E46" s="262" t="str">
        <f t="shared" si="18"/>
        <v/>
      </c>
      <c r="F46" s="262" t="str">
        <f t="shared" ref="D46:S46" si="19">IF(F45="","",HLOOKUP(F45,$E$15:$N$16,2,0))</f>
        <v/>
      </c>
      <c r="G46" s="262" t="str">
        <f t="shared" si="19"/>
        <v/>
      </c>
      <c r="H46" s="263" t="str">
        <f t="shared" si="19"/>
        <v/>
      </c>
      <c r="I46" s="263" t="str">
        <f t="shared" si="19"/>
        <v/>
      </c>
      <c r="J46" s="263" t="str">
        <f t="shared" si="19"/>
        <v/>
      </c>
      <c r="K46" s="263" t="str">
        <f t="shared" si="19"/>
        <v/>
      </c>
      <c r="L46" s="263" t="str">
        <f t="shared" si="19"/>
        <v/>
      </c>
      <c r="M46" s="263" t="str">
        <f t="shared" si="19"/>
        <v/>
      </c>
      <c r="N46" s="263" t="str">
        <f t="shared" si="19"/>
        <v/>
      </c>
      <c r="O46" s="263" t="str">
        <f t="shared" si="19"/>
        <v/>
      </c>
      <c r="P46" s="263" t="str">
        <f t="shared" si="19"/>
        <v/>
      </c>
      <c r="Q46" s="263" t="str">
        <f t="shared" si="19"/>
        <v/>
      </c>
      <c r="R46" s="260" t="str">
        <f t="shared" si="19"/>
        <v/>
      </c>
      <c r="S46" s="261" t="str">
        <f t="shared" si="19"/>
        <v/>
      </c>
      <c r="Y46">
        <f>E44</f>
        <v>0</v>
      </c>
      <c r="Z46">
        <f>G44</f>
        <v>0</v>
      </c>
      <c r="AA46">
        <f>I44</f>
        <v>0</v>
      </c>
      <c r="AB46">
        <f>K44</f>
        <v>0</v>
      </c>
      <c r="AC46">
        <f>M44</f>
        <v>0</v>
      </c>
      <c r="AD46">
        <f>O44</f>
        <v>0</v>
      </c>
      <c r="AE46">
        <f>Q44</f>
        <v>0</v>
      </c>
      <c r="AF46">
        <f>S44</f>
        <v>0</v>
      </c>
    </row>
    <row r="47" spans="1:41" ht="21" customHeight="1" x14ac:dyDescent="0.15"/>
    <row r="48" spans="1:41" ht="21" customHeight="1" thickBot="1" x14ac:dyDescent="0.2"/>
    <row r="49" spans="1:41" ht="21" customHeight="1" x14ac:dyDescent="0.15">
      <c r="B49" s="503" t="s">
        <v>418</v>
      </c>
      <c r="C49" s="504"/>
      <c r="D49" s="137"/>
      <c r="E49" s="136" t="s">
        <v>177</v>
      </c>
      <c r="F49" s="131" t="s">
        <v>178</v>
      </c>
      <c r="G49" s="131" t="s">
        <v>37</v>
      </c>
      <c r="H49" s="131" t="s">
        <v>38</v>
      </c>
      <c r="I49" s="131" t="s">
        <v>39</v>
      </c>
      <c r="J49" s="131" t="s">
        <v>40</v>
      </c>
      <c r="K49" s="132"/>
      <c r="L49" s="133"/>
      <c r="M49" s="133"/>
      <c r="N49" s="134"/>
      <c r="O49" s="136" t="s">
        <v>491</v>
      </c>
      <c r="P49" s="131" t="s">
        <v>492</v>
      </c>
      <c r="Q49" s="131" t="s">
        <v>336</v>
      </c>
      <c r="R49" s="131" t="s">
        <v>337</v>
      </c>
      <c r="S49" s="131" t="s">
        <v>338</v>
      </c>
      <c r="T49" s="131" t="s">
        <v>339</v>
      </c>
      <c r="U49" s="132"/>
      <c r="V49" s="133"/>
      <c r="W49" s="133"/>
      <c r="X49" s="134"/>
    </row>
    <row r="50" spans="1:41" ht="21" customHeight="1" x14ac:dyDescent="0.15">
      <c r="B50" s="505"/>
      <c r="C50" s="506"/>
      <c r="D50" s="126"/>
      <c r="E50" s="128" t="s">
        <v>326</v>
      </c>
      <c r="F50" s="124" t="s">
        <v>327</v>
      </c>
      <c r="G50" s="124" t="s">
        <v>328</v>
      </c>
      <c r="H50" s="124" t="s">
        <v>329</v>
      </c>
      <c r="I50" s="124" t="s">
        <v>330</v>
      </c>
      <c r="J50" s="124" t="s">
        <v>331</v>
      </c>
      <c r="K50" s="124" t="s">
        <v>495</v>
      </c>
      <c r="L50" s="124" t="s">
        <v>509</v>
      </c>
      <c r="M50" s="124" t="s">
        <v>511</v>
      </c>
      <c r="N50" s="124" t="s">
        <v>510</v>
      </c>
      <c r="O50" s="128" t="s">
        <v>340</v>
      </c>
      <c r="P50" s="124" t="s">
        <v>341</v>
      </c>
      <c r="Q50" s="124" t="s">
        <v>342</v>
      </c>
      <c r="R50" s="124" t="s">
        <v>343</v>
      </c>
      <c r="S50" s="124" t="s">
        <v>344</v>
      </c>
      <c r="T50" s="124" t="s">
        <v>345</v>
      </c>
      <c r="U50" s="124" t="s">
        <v>494</v>
      </c>
      <c r="V50" s="124" t="s">
        <v>516</v>
      </c>
      <c r="W50" s="124" t="s">
        <v>517</v>
      </c>
      <c r="X50" s="127" t="s">
        <v>518</v>
      </c>
    </row>
    <row r="51" spans="1:41" ht="21" customHeight="1" x14ac:dyDescent="0.15">
      <c r="B51" s="128" t="s">
        <v>419</v>
      </c>
      <c r="C51" s="124" t="s">
        <v>420</v>
      </c>
      <c r="D51" s="135" t="s">
        <v>421</v>
      </c>
      <c r="E51" s="128" t="s">
        <v>332</v>
      </c>
      <c r="F51" s="124" t="s">
        <v>333</v>
      </c>
      <c r="G51" s="124" t="s">
        <v>334</v>
      </c>
      <c r="H51" s="124" t="s">
        <v>335</v>
      </c>
      <c r="I51" s="124"/>
      <c r="J51" s="124"/>
      <c r="K51" s="124" t="s">
        <v>512</v>
      </c>
      <c r="L51" s="124" t="s">
        <v>513</v>
      </c>
      <c r="M51" s="124" t="s">
        <v>514</v>
      </c>
      <c r="N51" s="124" t="s">
        <v>515</v>
      </c>
      <c r="O51" s="128" t="s">
        <v>346</v>
      </c>
      <c r="P51" s="124" t="s">
        <v>347</v>
      </c>
      <c r="Q51" s="124" t="s">
        <v>348</v>
      </c>
      <c r="R51" s="124" t="s">
        <v>349</v>
      </c>
      <c r="S51" s="124"/>
      <c r="T51" s="124"/>
      <c r="U51" s="124" t="s">
        <v>519</v>
      </c>
      <c r="V51" s="124" t="s">
        <v>520</v>
      </c>
      <c r="W51" s="124" t="s">
        <v>521</v>
      </c>
      <c r="X51" s="127" t="s">
        <v>522</v>
      </c>
    </row>
    <row r="52" spans="1:41" ht="14.25" thickBot="1" x14ac:dyDescent="0.2">
      <c r="B52" s="128">
        <f>D7</f>
        <v>0</v>
      </c>
      <c r="C52" s="124">
        <f>クラブチーム用印刷シート!E22</f>
        <v>0</v>
      </c>
      <c r="D52" s="135">
        <f>V14</f>
        <v>0</v>
      </c>
      <c r="E52" s="305" t="str">
        <f t="shared" ref="E52:J52" si="20">Y20</f>
        <v/>
      </c>
      <c r="F52" s="306" t="str">
        <f t="shared" si="20"/>
        <v/>
      </c>
      <c r="G52" s="306" t="str">
        <f t="shared" si="20"/>
        <v/>
      </c>
      <c r="H52" s="306" t="str">
        <f t="shared" si="20"/>
        <v/>
      </c>
      <c r="I52" s="306" t="str">
        <f t="shared" si="20"/>
        <v/>
      </c>
      <c r="J52" s="306" t="str">
        <f t="shared" si="20"/>
        <v/>
      </c>
      <c r="K52" s="306" t="str">
        <f>Y27</f>
        <v/>
      </c>
      <c r="L52" s="306" t="str">
        <f>Z27</f>
        <v/>
      </c>
      <c r="M52" s="306" t="str">
        <f>AA27</f>
        <v/>
      </c>
      <c r="N52" s="307" t="str">
        <f>AB27</f>
        <v/>
      </c>
      <c r="O52" s="305" t="str">
        <f>Y36</f>
        <v/>
      </c>
      <c r="P52" s="306" t="str">
        <f t="shared" ref="P52:T52" si="21">Z36</f>
        <v/>
      </c>
      <c r="Q52" s="306" t="str">
        <f t="shared" si="21"/>
        <v/>
      </c>
      <c r="R52" s="306" t="str">
        <f t="shared" si="21"/>
        <v/>
      </c>
      <c r="S52" s="306" t="str">
        <f t="shared" si="21"/>
        <v/>
      </c>
      <c r="T52" s="306" t="str">
        <f t="shared" si="21"/>
        <v/>
      </c>
      <c r="U52" s="306" t="str">
        <f>Y42</f>
        <v/>
      </c>
      <c r="V52" s="306" t="str">
        <f t="shared" ref="V52:X52" si="22">Z42</f>
        <v/>
      </c>
      <c r="W52" s="306" t="str">
        <f t="shared" si="22"/>
        <v/>
      </c>
      <c r="X52" s="307" t="str">
        <f t="shared" si="22"/>
        <v/>
      </c>
    </row>
    <row r="53" spans="1:41" s="14" customFormat="1" ht="14.25" thickTop="1" x14ac:dyDescent="0.15">
      <c r="A53"/>
      <c r="B53" s="129"/>
      <c r="C53" s="125"/>
      <c r="D53" s="125"/>
      <c r="E53" s="305" t="str">
        <f t="shared" ref="E53:J53" si="23">AE20</f>
        <v/>
      </c>
      <c r="F53" s="306" t="str">
        <f t="shared" si="23"/>
        <v/>
      </c>
      <c r="G53" s="306" t="str">
        <f t="shared" si="23"/>
        <v/>
      </c>
      <c r="H53" s="306" t="str">
        <f t="shared" si="23"/>
        <v/>
      </c>
      <c r="I53" s="306" t="str">
        <f t="shared" si="23"/>
        <v/>
      </c>
      <c r="J53" s="306" t="str">
        <f t="shared" si="23"/>
        <v/>
      </c>
      <c r="K53" s="306" t="str">
        <f>AC27</f>
        <v/>
      </c>
      <c r="L53" s="306" t="str">
        <f>AD27</f>
        <v/>
      </c>
      <c r="M53" s="306" t="str">
        <f>AE27</f>
        <v/>
      </c>
      <c r="N53" s="307" t="str">
        <f>AF27</f>
        <v/>
      </c>
      <c r="O53" s="305" t="str">
        <f>AE36</f>
        <v/>
      </c>
      <c r="P53" s="306" t="str">
        <f t="shared" ref="P53:T53" si="24">AF36</f>
        <v/>
      </c>
      <c r="Q53" s="306" t="str">
        <f t="shared" si="24"/>
        <v/>
      </c>
      <c r="R53" s="306" t="str">
        <f t="shared" si="24"/>
        <v/>
      </c>
      <c r="S53" s="306" t="str">
        <f t="shared" si="24"/>
        <v/>
      </c>
      <c r="T53" s="306" t="str">
        <f t="shared" si="24"/>
        <v/>
      </c>
      <c r="U53" s="306" t="str">
        <f>AC42</f>
        <v/>
      </c>
      <c r="V53" s="306" t="str">
        <f t="shared" ref="V53:X53" si="25">AD42</f>
        <v/>
      </c>
      <c r="W53" s="306" t="str">
        <f t="shared" si="25"/>
        <v/>
      </c>
      <c r="X53" s="307" t="str">
        <f t="shared" si="25"/>
        <v/>
      </c>
      <c r="Y53"/>
      <c r="Z53"/>
      <c r="AA53"/>
      <c r="AB53"/>
      <c r="AC53"/>
      <c r="AD53"/>
      <c r="AE53"/>
      <c r="AF53"/>
      <c r="AG53"/>
      <c r="AH53"/>
      <c r="AI53"/>
      <c r="AJ53"/>
      <c r="AK53"/>
      <c r="AL53"/>
      <c r="AM53"/>
      <c r="AN53"/>
      <c r="AO53"/>
    </row>
    <row r="54" spans="1:41" ht="14.25" thickBot="1" x14ac:dyDescent="0.2">
      <c r="B54" s="81"/>
      <c r="C54" s="130"/>
      <c r="D54" s="130"/>
      <c r="E54" s="308" t="str">
        <f>AK20</f>
        <v/>
      </c>
      <c r="F54" s="309" t="str">
        <f>AL20</f>
        <v/>
      </c>
      <c r="G54" s="309" t="str">
        <f>AM20</f>
        <v/>
      </c>
      <c r="H54" s="309" t="str">
        <f>AN20</f>
        <v/>
      </c>
      <c r="I54" s="309"/>
      <c r="J54" s="309"/>
      <c r="K54" s="309"/>
      <c r="L54" s="309"/>
      <c r="M54" s="309"/>
      <c r="N54" s="310"/>
      <c r="O54" s="308" t="str">
        <f>AK36</f>
        <v/>
      </c>
      <c r="P54" s="309" t="str">
        <f t="shared" ref="P54:R54" si="26">AL36</f>
        <v/>
      </c>
      <c r="Q54" s="309" t="str">
        <f t="shared" si="26"/>
        <v/>
      </c>
      <c r="R54" s="309" t="str">
        <f t="shared" si="26"/>
        <v/>
      </c>
      <c r="S54" s="309"/>
      <c r="T54" s="309"/>
      <c r="U54" s="309"/>
      <c r="V54" s="309"/>
      <c r="W54" s="309"/>
      <c r="X54" s="310"/>
    </row>
    <row r="55" spans="1:41" ht="21" customHeight="1" thickBot="1" x14ac:dyDescent="0.2"/>
    <row r="56" spans="1:41" ht="21" customHeight="1" thickTop="1" x14ac:dyDescent="0.15">
      <c r="A56" s="14"/>
      <c r="B56" s="407" t="s">
        <v>68</v>
      </c>
      <c r="C56" s="407"/>
      <c r="D56" s="407"/>
      <c r="E56" s="407"/>
      <c r="F56" s="407"/>
      <c r="G56" s="407"/>
      <c r="H56" s="407"/>
      <c r="I56" s="407"/>
      <c r="J56" s="407"/>
      <c r="K56" s="407"/>
      <c r="L56" s="407"/>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row>
    <row r="57" spans="1:41" ht="21" customHeight="1" thickBot="1" x14ac:dyDescent="0.2"/>
    <row r="58" spans="1:41" ht="21" customHeight="1" thickBot="1" x14ac:dyDescent="0.2">
      <c r="B58" s="495" t="s">
        <v>156</v>
      </c>
      <c r="C58" s="496"/>
      <c r="D58" s="497" t="s">
        <v>565</v>
      </c>
      <c r="E58" s="498"/>
      <c r="F58" s="498"/>
      <c r="G58" s="498"/>
      <c r="H58" s="498"/>
      <c r="I58" s="499"/>
      <c r="J58" s="450" t="s">
        <v>564</v>
      </c>
      <c r="K58" s="450"/>
      <c r="L58" s="451" t="s">
        <v>566</v>
      </c>
      <c r="M58" s="451"/>
      <c r="N58" s="451"/>
      <c r="R58" s="12"/>
      <c r="U58" s="12"/>
      <c r="W58" s="12"/>
    </row>
    <row r="59" spans="1:41" ht="21" customHeight="1" x14ac:dyDescent="0.15">
      <c r="B59" s="479" t="s">
        <v>157</v>
      </c>
      <c r="C59" s="377"/>
      <c r="D59" s="500" t="s">
        <v>431</v>
      </c>
      <c r="E59" s="501"/>
      <c r="F59" s="501"/>
      <c r="G59" s="501"/>
      <c r="H59" s="501"/>
      <c r="I59" s="502"/>
      <c r="J59" s="34"/>
      <c r="P59" s="473" t="s">
        <v>56</v>
      </c>
      <c r="Q59" s="474"/>
      <c r="R59" s="106">
        <f>COUNTA(D71:S71)</f>
        <v>4</v>
      </c>
      <c r="S59" s="107" t="s">
        <v>60</v>
      </c>
      <c r="T59" s="12" t="s">
        <v>361</v>
      </c>
    </row>
    <row r="60" spans="1:41" ht="21" customHeight="1" x14ac:dyDescent="0.15">
      <c r="B60" s="479" t="s">
        <v>149</v>
      </c>
      <c r="C60" s="377"/>
      <c r="D60" s="350" t="s">
        <v>530</v>
      </c>
      <c r="E60" s="351"/>
      <c r="F60" s="351"/>
      <c r="G60" s="351"/>
      <c r="H60" s="351"/>
      <c r="I60" s="480"/>
      <c r="J60" s="34"/>
      <c r="P60" s="465" t="s">
        <v>57</v>
      </c>
      <c r="Q60" s="339"/>
      <c r="R60" s="57">
        <f>COUNTA(D78:S78)/2</f>
        <v>2</v>
      </c>
      <c r="S60" s="108" t="s">
        <v>61</v>
      </c>
      <c r="T60" s="12"/>
    </row>
    <row r="61" spans="1:41" ht="21" customHeight="1" x14ac:dyDescent="0.15">
      <c r="B61" s="479" t="s">
        <v>150</v>
      </c>
      <c r="C61" s="377"/>
      <c r="D61" s="350" t="s">
        <v>529</v>
      </c>
      <c r="E61" s="351"/>
      <c r="F61" s="351"/>
      <c r="G61" s="351"/>
      <c r="H61" s="351"/>
      <c r="I61" s="480"/>
      <c r="J61" s="34" t="s">
        <v>359</v>
      </c>
      <c r="P61" s="465" t="s">
        <v>58</v>
      </c>
      <c r="Q61" s="339"/>
      <c r="R61" s="57">
        <f>COUNTA(D86:S86)</f>
        <v>0</v>
      </c>
      <c r="S61" s="108" t="s">
        <v>60</v>
      </c>
    </row>
    <row r="62" spans="1:41" ht="21" customHeight="1" thickBot="1" x14ac:dyDescent="0.2">
      <c r="B62" s="486" t="s">
        <v>139</v>
      </c>
      <c r="C62" s="387"/>
      <c r="D62" s="390" t="s">
        <v>531</v>
      </c>
      <c r="E62" s="391"/>
      <c r="F62" s="391"/>
      <c r="G62" s="391"/>
      <c r="H62" s="391"/>
      <c r="I62" s="487"/>
      <c r="J62" s="12" t="s">
        <v>151</v>
      </c>
      <c r="P62" s="514" t="s">
        <v>59</v>
      </c>
      <c r="Q62" s="515"/>
      <c r="R62" s="109">
        <f>COUNTA(D92:S92)/2</f>
        <v>0</v>
      </c>
      <c r="S62" s="110" t="s">
        <v>61</v>
      </c>
    </row>
    <row r="63" spans="1:41" ht="27" customHeight="1" thickBot="1" x14ac:dyDescent="0.2">
      <c r="B63" s="481" t="s">
        <v>140</v>
      </c>
      <c r="C63" s="482"/>
      <c r="D63" s="483" t="s">
        <v>532</v>
      </c>
      <c r="E63" s="484"/>
      <c r="F63" s="484"/>
      <c r="G63" s="484"/>
      <c r="H63" s="484"/>
      <c r="I63" s="485"/>
      <c r="J63" s="12" t="s">
        <v>152</v>
      </c>
      <c r="T63" s="12" t="s">
        <v>65</v>
      </c>
    </row>
    <row r="64" spans="1:41" ht="40.5" customHeight="1" thickBot="1" x14ac:dyDescent="0.2">
      <c r="P64" s="364" t="s">
        <v>69</v>
      </c>
      <c r="Q64" s="466"/>
      <c r="R64" s="102" t="s">
        <v>71</v>
      </c>
      <c r="S64" s="102" t="s">
        <v>72</v>
      </c>
      <c r="T64" s="475" t="s">
        <v>70</v>
      </c>
      <c r="U64" s="476"/>
      <c r="V64" s="103" t="s">
        <v>73</v>
      </c>
    </row>
    <row r="65" spans="1:41" ht="21" customHeight="1" thickBot="1" x14ac:dyDescent="0.2">
      <c r="B65" s="488" t="s">
        <v>320</v>
      </c>
      <c r="C65" s="489"/>
      <c r="D65" s="99" t="s">
        <v>324</v>
      </c>
      <c r="E65" s="97">
        <v>1</v>
      </c>
      <c r="F65" s="97">
        <v>2</v>
      </c>
      <c r="G65" s="97">
        <v>3</v>
      </c>
      <c r="H65" s="97">
        <v>4</v>
      </c>
      <c r="I65" s="97">
        <v>5</v>
      </c>
      <c r="J65" s="97">
        <v>6</v>
      </c>
      <c r="K65" s="97">
        <v>7</v>
      </c>
      <c r="L65" s="97">
        <v>8</v>
      </c>
      <c r="M65" s="97">
        <v>9</v>
      </c>
      <c r="N65" s="98">
        <v>10</v>
      </c>
      <c r="P65" s="366"/>
      <c r="Q65" s="467"/>
      <c r="R65" s="104">
        <v>2</v>
      </c>
      <c r="S65" s="104">
        <v>0</v>
      </c>
      <c r="T65" s="516">
        <v>1</v>
      </c>
      <c r="U65" s="517"/>
      <c r="V65" s="105">
        <f>R65+S65+T65</f>
        <v>3</v>
      </c>
      <c r="Y65" t="s">
        <v>415</v>
      </c>
      <c r="Z65" t="s">
        <v>416</v>
      </c>
    </row>
    <row r="66" spans="1:41" ht="54.75" customHeight="1" x14ac:dyDescent="0.15">
      <c r="B66" s="490" t="s">
        <v>321</v>
      </c>
      <c r="C66" s="491"/>
      <c r="D66" s="100" t="s">
        <v>322</v>
      </c>
      <c r="E66" s="95" t="s">
        <v>432</v>
      </c>
      <c r="F66" s="95" t="s">
        <v>434</v>
      </c>
      <c r="G66" s="95"/>
      <c r="H66" s="95"/>
      <c r="I66" s="95"/>
      <c r="J66" s="95"/>
      <c r="K66" s="95"/>
      <c r="L66" s="95"/>
      <c r="M66" s="95"/>
      <c r="N66" s="96"/>
    </row>
    <row r="67" spans="1:41" s="1" customFormat="1" ht="21" customHeight="1" thickBot="1" x14ac:dyDescent="0.2">
      <c r="A67"/>
      <c r="B67" s="492" t="s">
        <v>364</v>
      </c>
      <c r="C67" s="493"/>
      <c r="D67" s="101" t="s">
        <v>325</v>
      </c>
      <c r="E67" s="93" t="s">
        <v>433</v>
      </c>
      <c r="F67" s="93" t="s">
        <v>435</v>
      </c>
      <c r="G67" s="93"/>
      <c r="H67" s="93"/>
      <c r="I67" s="93"/>
      <c r="J67" s="93"/>
      <c r="K67" s="93"/>
      <c r="L67" s="93"/>
      <c r="M67" s="93"/>
      <c r="N67" s="94"/>
      <c r="O67"/>
      <c r="P67"/>
      <c r="Q67"/>
      <c r="R67"/>
      <c r="S67"/>
      <c r="T67"/>
      <c r="U67"/>
      <c r="V67"/>
      <c r="W67"/>
      <c r="X67"/>
      <c r="Y67" t="s">
        <v>52</v>
      </c>
      <c r="Z67"/>
      <c r="AA67" t="s">
        <v>409</v>
      </c>
      <c r="AB67" t="s">
        <v>410</v>
      </c>
      <c r="AC67"/>
      <c r="AD67"/>
      <c r="AE67"/>
      <c r="AF67"/>
      <c r="AG67"/>
      <c r="AH67"/>
      <c r="AI67"/>
      <c r="AJ67"/>
      <c r="AK67"/>
      <c r="AL67"/>
      <c r="AM67"/>
      <c r="AN67"/>
      <c r="AO67"/>
    </row>
    <row r="68" spans="1:41" ht="21" customHeight="1" thickBot="1" x14ac:dyDescent="0.2">
      <c r="D68" s="12"/>
      <c r="Y68" t="s">
        <v>407</v>
      </c>
      <c r="Z68" t="s">
        <v>408</v>
      </c>
      <c r="AA68">
        <v>1</v>
      </c>
      <c r="AB68">
        <v>2</v>
      </c>
      <c r="AC68">
        <v>3</v>
      </c>
      <c r="AD68">
        <v>4</v>
      </c>
      <c r="AE68">
        <v>5</v>
      </c>
      <c r="AF68">
        <v>6</v>
      </c>
      <c r="AG68">
        <v>7</v>
      </c>
      <c r="AH68">
        <v>8</v>
      </c>
      <c r="AI68">
        <v>9</v>
      </c>
      <c r="AJ68">
        <v>10</v>
      </c>
      <c r="AK68">
        <v>11</v>
      </c>
      <c r="AL68">
        <v>12</v>
      </c>
      <c r="AM68">
        <v>13</v>
      </c>
      <c r="AN68">
        <v>14</v>
      </c>
    </row>
    <row r="69" spans="1:41" ht="21" customHeight="1" x14ac:dyDescent="0.15">
      <c r="B69" s="364" t="s">
        <v>323</v>
      </c>
      <c r="C69" s="365"/>
      <c r="D69" s="507" t="s">
        <v>52</v>
      </c>
      <c r="E69" s="508"/>
      <c r="F69" s="508"/>
      <c r="G69" s="508"/>
      <c r="H69" s="508"/>
      <c r="I69" s="508"/>
      <c r="J69" s="508"/>
      <c r="K69" s="508"/>
      <c r="L69" s="508"/>
      <c r="M69" s="508"/>
      <c r="N69" s="508"/>
      <c r="O69" s="508"/>
      <c r="P69" s="508"/>
      <c r="Q69" s="508"/>
      <c r="R69" s="508"/>
      <c r="S69" s="509"/>
      <c r="Y69" s="1" t="s">
        <v>177</v>
      </c>
      <c r="Z69" s="1" t="s">
        <v>178</v>
      </c>
      <c r="AA69" s="1" t="s">
        <v>37</v>
      </c>
      <c r="AB69" s="1" t="s">
        <v>38</v>
      </c>
      <c r="AC69" s="1" t="s">
        <v>39</v>
      </c>
      <c r="AD69" s="1" t="s">
        <v>40</v>
      </c>
      <c r="AE69" s="1" t="s">
        <v>326</v>
      </c>
      <c r="AF69" s="1" t="s">
        <v>327</v>
      </c>
      <c r="AG69" s="1" t="s">
        <v>328</v>
      </c>
      <c r="AH69" s="1" t="s">
        <v>329</v>
      </c>
      <c r="AI69" s="1" t="s">
        <v>330</v>
      </c>
      <c r="AJ69" s="1" t="s">
        <v>331</v>
      </c>
      <c r="AK69" s="1" t="s">
        <v>332</v>
      </c>
      <c r="AL69" s="1" t="s">
        <v>333</v>
      </c>
      <c r="AM69" s="1" t="s">
        <v>334</v>
      </c>
      <c r="AN69" s="1" t="s">
        <v>335</v>
      </c>
      <c r="AO69" s="1"/>
    </row>
    <row r="70" spans="1:41" ht="15.95" customHeight="1" thickBot="1" x14ac:dyDescent="0.2">
      <c r="B70" s="366"/>
      <c r="C70" s="367"/>
      <c r="D70" s="82" t="s">
        <v>177</v>
      </c>
      <c r="E70" s="83" t="s">
        <v>178</v>
      </c>
      <c r="F70" s="84" t="s">
        <v>37</v>
      </c>
      <c r="G70" s="83" t="s">
        <v>38</v>
      </c>
      <c r="H70" s="83" t="s">
        <v>39</v>
      </c>
      <c r="I70" s="83" t="s">
        <v>40</v>
      </c>
      <c r="J70" s="83" t="s">
        <v>326</v>
      </c>
      <c r="K70" s="83" t="s">
        <v>327</v>
      </c>
      <c r="L70" s="83" t="s">
        <v>328</v>
      </c>
      <c r="M70" s="83" t="s">
        <v>329</v>
      </c>
      <c r="N70" s="83" t="s">
        <v>330</v>
      </c>
      <c r="O70" s="83" t="s">
        <v>331</v>
      </c>
      <c r="P70" s="83" t="s">
        <v>332</v>
      </c>
      <c r="Q70" s="83" t="s">
        <v>333</v>
      </c>
      <c r="R70" s="83" t="s">
        <v>334</v>
      </c>
      <c r="S70" s="85" t="s">
        <v>335</v>
      </c>
      <c r="T70" s="1"/>
      <c r="U70" s="1"/>
      <c r="V70" s="1"/>
      <c r="W70" s="1"/>
      <c r="X70" s="1"/>
      <c r="Y70" s="112" t="str">
        <f t="shared" ref="Y70:AN70" si="27">IF(D71="","",CONCATENATE(D71,$AA$17,D75,$AB$17,Y68))</f>
        <v/>
      </c>
      <c r="Z70" s="112" t="str">
        <f t="shared" si="27"/>
        <v/>
      </c>
      <c r="AA70" s="112" t="str">
        <f t="shared" si="27"/>
        <v>旭南　太郎(旭　南)1</v>
      </c>
      <c r="AB70" s="112" t="str">
        <f t="shared" si="27"/>
        <v>旭南　次郎(旭　南)2</v>
      </c>
      <c r="AC70" s="112" t="str">
        <f t="shared" si="27"/>
        <v>中部　太郎(知多中部)3</v>
      </c>
      <c r="AD70" s="112" t="str">
        <f t="shared" si="27"/>
        <v>中部　三郎(知多中部)4</v>
      </c>
      <c r="AE70" s="112" t="str">
        <f t="shared" si="27"/>
        <v/>
      </c>
      <c r="AF70" s="112" t="str">
        <f t="shared" si="27"/>
        <v/>
      </c>
      <c r="AG70" s="112" t="str">
        <f t="shared" si="27"/>
        <v/>
      </c>
      <c r="AH70" s="112" t="str">
        <f t="shared" si="27"/>
        <v/>
      </c>
      <c r="AI70" s="112" t="str">
        <f t="shared" si="27"/>
        <v/>
      </c>
      <c r="AJ70" s="112" t="str">
        <f t="shared" si="27"/>
        <v/>
      </c>
      <c r="AK70" s="112" t="str">
        <f t="shared" si="27"/>
        <v/>
      </c>
      <c r="AL70" s="112" t="str">
        <f t="shared" si="27"/>
        <v/>
      </c>
      <c r="AM70" s="112" t="str">
        <f t="shared" si="27"/>
        <v/>
      </c>
      <c r="AN70" s="112" t="str">
        <f t="shared" si="27"/>
        <v/>
      </c>
    </row>
    <row r="71" spans="1:41" ht="21" customHeight="1" x14ac:dyDescent="0.15">
      <c r="B71" s="458" t="s">
        <v>316</v>
      </c>
      <c r="C71" s="459"/>
      <c r="D71" s="76"/>
      <c r="E71" s="77"/>
      <c r="F71" s="78" t="s">
        <v>436</v>
      </c>
      <c r="G71" s="79" t="s">
        <v>437</v>
      </c>
      <c r="H71" s="79" t="s">
        <v>438</v>
      </c>
      <c r="I71" s="79" t="s">
        <v>439</v>
      </c>
      <c r="J71" s="79"/>
      <c r="K71" s="79"/>
      <c r="L71" s="79"/>
      <c r="M71" s="79"/>
      <c r="N71" s="79"/>
      <c r="O71" s="79"/>
      <c r="P71" s="79"/>
      <c r="Q71" s="79"/>
      <c r="R71" s="79"/>
      <c r="S71" s="80"/>
    </row>
    <row r="72" spans="1:41" ht="21" customHeight="1" x14ac:dyDescent="0.15">
      <c r="B72" s="460" t="s">
        <v>317</v>
      </c>
      <c r="C72" s="461"/>
      <c r="D72" s="73"/>
      <c r="E72" s="63"/>
      <c r="F72" s="6">
        <v>2</v>
      </c>
      <c r="G72" s="4">
        <v>1</v>
      </c>
      <c r="H72" s="4">
        <v>3</v>
      </c>
      <c r="I72" s="4">
        <v>1</v>
      </c>
      <c r="J72" s="4"/>
      <c r="K72" s="4"/>
      <c r="L72" s="4"/>
      <c r="M72" s="4"/>
      <c r="N72" s="4"/>
      <c r="O72" s="4"/>
      <c r="P72" s="4"/>
      <c r="Q72" s="4"/>
      <c r="R72" s="4"/>
      <c r="S72" s="67"/>
    </row>
    <row r="73" spans="1:41" ht="21" customHeight="1" x14ac:dyDescent="0.15">
      <c r="B73" s="452" t="s">
        <v>549</v>
      </c>
      <c r="C73" s="453"/>
      <c r="D73" s="73"/>
      <c r="E73" s="63"/>
      <c r="F73" s="6" t="s">
        <v>550</v>
      </c>
      <c r="G73" s="4" t="s">
        <v>551</v>
      </c>
      <c r="H73" s="4" t="s">
        <v>552</v>
      </c>
      <c r="I73" s="4" t="s">
        <v>553</v>
      </c>
      <c r="J73" s="4"/>
      <c r="K73" s="4"/>
      <c r="L73" s="4"/>
      <c r="M73" s="4"/>
      <c r="N73" s="4"/>
      <c r="O73" s="4"/>
      <c r="P73" s="4"/>
      <c r="Q73" s="4"/>
      <c r="R73" s="4"/>
      <c r="S73" s="67"/>
    </row>
    <row r="74" spans="1:41" ht="21" customHeight="1" x14ac:dyDescent="0.15">
      <c r="B74" s="452" t="s">
        <v>161</v>
      </c>
      <c r="C74" s="453"/>
      <c r="D74" s="74"/>
      <c r="E74" s="66"/>
      <c r="F74" s="64" t="s">
        <v>432</v>
      </c>
      <c r="G74" s="65" t="s">
        <v>432</v>
      </c>
      <c r="H74" s="65" t="s">
        <v>434</v>
      </c>
      <c r="I74" s="65" t="s">
        <v>434</v>
      </c>
      <c r="J74" s="65"/>
      <c r="K74" s="65"/>
      <c r="L74" s="65"/>
      <c r="M74" s="65"/>
      <c r="N74" s="65"/>
      <c r="O74" s="65"/>
      <c r="P74" s="65"/>
      <c r="Q74" s="65"/>
      <c r="R74" s="65"/>
      <c r="S74" s="68"/>
      <c r="T74" s="34" t="s">
        <v>362</v>
      </c>
      <c r="Y74" t="s">
        <v>53</v>
      </c>
      <c r="AA74" t="s">
        <v>414</v>
      </c>
    </row>
    <row r="75" spans="1:41" ht="21" customHeight="1" thickBot="1" x14ac:dyDescent="0.2">
      <c r="B75" s="456" t="s">
        <v>319</v>
      </c>
      <c r="C75" s="457"/>
      <c r="D75" s="75" t="str">
        <f t="shared" ref="D75:E75" si="28">IF(D74="","",HLOOKUP(D74,$E$66:$N$67,2,0))</f>
        <v/>
      </c>
      <c r="E75" s="69" t="str">
        <f t="shared" si="28"/>
        <v/>
      </c>
      <c r="F75" s="70" t="str">
        <f>IF(F74="","",HLOOKUP(F74,$E$66:$N$67,2,0))</f>
        <v>旭　南</v>
      </c>
      <c r="G75" s="71" t="str">
        <f t="shared" ref="G75:S75" si="29">IF(G74="","",HLOOKUP(G74,$E$66:$N$67,2,0))</f>
        <v>旭　南</v>
      </c>
      <c r="H75" s="71" t="str">
        <f t="shared" si="29"/>
        <v>知多中部</v>
      </c>
      <c r="I75" s="71" t="str">
        <f t="shared" si="29"/>
        <v>知多中部</v>
      </c>
      <c r="J75" s="71" t="str">
        <f t="shared" si="29"/>
        <v/>
      </c>
      <c r="K75" s="71" t="str">
        <f t="shared" si="29"/>
        <v/>
      </c>
      <c r="L75" s="71" t="str">
        <f t="shared" si="29"/>
        <v/>
      </c>
      <c r="M75" s="71" t="str">
        <f t="shared" si="29"/>
        <v/>
      </c>
      <c r="N75" s="71" t="str">
        <f t="shared" si="29"/>
        <v/>
      </c>
      <c r="O75" s="71" t="str">
        <f t="shared" si="29"/>
        <v/>
      </c>
      <c r="P75" s="71" t="str">
        <f t="shared" si="29"/>
        <v/>
      </c>
      <c r="Q75" s="71" t="str">
        <f t="shared" si="29"/>
        <v/>
      </c>
      <c r="R75" s="71" t="str">
        <f t="shared" si="29"/>
        <v/>
      </c>
      <c r="S75" s="72" t="str">
        <f t="shared" si="29"/>
        <v/>
      </c>
      <c r="Y75">
        <v>1</v>
      </c>
      <c r="Z75">
        <v>2</v>
      </c>
      <c r="AA75">
        <v>3</v>
      </c>
      <c r="AB75">
        <v>4</v>
      </c>
      <c r="AC75">
        <v>5</v>
      </c>
      <c r="AD75">
        <v>6</v>
      </c>
      <c r="AE75">
        <v>7</v>
      </c>
      <c r="AF75">
        <v>8</v>
      </c>
    </row>
    <row r="76" spans="1:41" ht="21" customHeight="1" x14ac:dyDescent="0.15">
      <c r="B76" s="364" t="s">
        <v>323</v>
      </c>
      <c r="C76" s="365"/>
      <c r="D76" s="507" t="s">
        <v>53</v>
      </c>
      <c r="E76" s="508"/>
      <c r="F76" s="508"/>
      <c r="G76" s="508"/>
      <c r="H76" s="508"/>
      <c r="I76" s="508"/>
      <c r="J76" s="508"/>
      <c r="K76" s="508"/>
      <c r="L76" s="508"/>
      <c r="M76" s="508"/>
      <c r="N76" s="508"/>
      <c r="O76" s="508"/>
      <c r="P76" s="508"/>
      <c r="Q76" s="508"/>
      <c r="R76" s="508"/>
      <c r="S76" s="509"/>
      <c r="Y76" t="s">
        <v>422</v>
      </c>
      <c r="Z76" t="s">
        <v>423</v>
      </c>
      <c r="AA76" t="s">
        <v>424</v>
      </c>
      <c r="AB76" t="s">
        <v>425</v>
      </c>
      <c r="AC76" t="s">
        <v>194</v>
      </c>
      <c r="AD76" t="s">
        <v>195</v>
      </c>
      <c r="AE76" t="s">
        <v>365</v>
      </c>
      <c r="AF76" t="s">
        <v>411</v>
      </c>
    </row>
    <row r="77" spans="1:41" ht="21" customHeight="1" thickBot="1" x14ac:dyDescent="0.2">
      <c r="B77" s="366"/>
      <c r="C77" s="367"/>
      <c r="D77" s="464" t="s">
        <v>41</v>
      </c>
      <c r="E77" s="454"/>
      <c r="F77" s="454" t="s">
        <v>42</v>
      </c>
      <c r="G77" s="454"/>
      <c r="H77" s="454" t="s">
        <v>43</v>
      </c>
      <c r="I77" s="454"/>
      <c r="J77" s="454" t="s">
        <v>44</v>
      </c>
      <c r="K77" s="455"/>
      <c r="L77" s="454" t="s">
        <v>194</v>
      </c>
      <c r="M77" s="454"/>
      <c r="N77" s="454" t="s">
        <v>195</v>
      </c>
      <c r="O77" s="454"/>
      <c r="P77" s="454" t="s">
        <v>365</v>
      </c>
      <c r="Q77" s="454"/>
      <c r="R77" s="455" t="s">
        <v>411</v>
      </c>
      <c r="S77" s="494"/>
      <c r="Y77" s="112" t="str">
        <f>IF(D78="","",CONCATENATE(D78,$AA$24,E78,$AA$17,D82,$AB$17,Y75))</f>
        <v>旭南　太郎・旭南　次郎(旭　南)1</v>
      </c>
      <c r="Z77" s="112" t="str">
        <f>IF(F78="","",CONCATENATE(F78,$AA$24,G78,$AA$17,F82,$AB$17,Z75))</f>
        <v>中部　太郎・中部　三郎(知多中部)2</v>
      </c>
      <c r="AA77" s="112" t="str">
        <f>IF(H78="","",CONCATENATE(H78,$AA$24,I78,$AA$17,H82,$AB$17,AA75))</f>
        <v/>
      </c>
      <c r="AB77" s="112" t="str">
        <f>IF(J78="","",CONCATENATE(J78,$AA$24,K78,$AA$17,J82,$AB$17,AB75))</f>
        <v/>
      </c>
      <c r="AC77" s="112" t="str">
        <f>IF(L78="","",CONCATENATE(L78,$AA$24,M78,$AA$17,L82,$AB$17,AC75))</f>
        <v/>
      </c>
      <c r="AD77" s="112" t="str">
        <f>IF(N78="","",CONCATENATE(N78,$AA$24,O78,$AA$17,N82,$AB$17,AD75))</f>
        <v/>
      </c>
      <c r="AE77" s="112" t="str">
        <f>IF(P78="","",CONCATENATE(P78,$AA$24,Q78,$AA$17,P82,$AB$17,AE75))</f>
        <v/>
      </c>
      <c r="AF77" s="112" t="str">
        <f>IF(R78="","",CONCATENATE(R78,$AA$24,S78,$AA$17,R82,$AB$17,AF75))</f>
        <v/>
      </c>
    </row>
    <row r="78" spans="1:41" ht="21" customHeight="1" x14ac:dyDescent="0.15">
      <c r="B78" s="458" t="s">
        <v>316</v>
      </c>
      <c r="C78" s="459"/>
      <c r="D78" s="86" t="s">
        <v>436</v>
      </c>
      <c r="E78" s="87" t="s">
        <v>437</v>
      </c>
      <c r="F78" s="87" t="s">
        <v>438</v>
      </c>
      <c r="G78" s="87" t="s">
        <v>439</v>
      </c>
      <c r="H78" s="87"/>
      <c r="I78" s="87"/>
      <c r="J78" s="87"/>
      <c r="K78" s="87"/>
      <c r="L78" s="87"/>
      <c r="M78" s="87"/>
      <c r="N78" s="87"/>
      <c r="O78" s="87"/>
      <c r="P78" s="87"/>
      <c r="Q78" s="87"/>
      <c r="R78" s="87"/>
      <c r="S78" s="88"/>
      <c r="T78" s="34" t="s">
        <v>363</v>
      </c>
      <c r="Y78" t="str">
        <f>D78</f>
        <v>旭南　太郎</v>
      </c>
      <c r="Z78" t="str">
        <f>F78</f>
        <v>中部　太郎</v>
      </c>
      <c r="AA78">
        <f>H78</f>
        <v>0</v>
      </c>
      <c r="AB78">
        <f>J78</f>
        <v>0</v>
      </c>
      <c r="AC78">
        <f>L78</f>
        <v>0</v>
      </c>
      <c r="AD78">
        <f>N78</f>
        <v>0</v>
      </c>
      <c r="AE78">
        <f>P78</f>
        <v>0</v>
      </c>
      <c r="AF78">
        <f>R78</f>
        <v>0</v>
      </c>
    </row>
    <row r="79" spans="1:41" x14ac:dyDescent="0.15">
      <c r="B79" s="460" t="s">
        <v>317</v>
      </c>
      <c r="C79" s="461"/>
      <c r="D79" s="89">
        <v>2</v>
      </c>
      <c r="E79" s="90">
        <v>1</v>
      </c>
      <c r="F79" s="90">
        <v>3</v>
      </c>
      <c r="G79" s="90">
        <v>1</v>
      </c>
      <c r="H79" s="90"/>
      <c r="I79" s="90"/>
      <c r="J79" s="90"/>
      <c r="K79" s="90"/>
      <c r="L79" s="90"/>
      <c r="M79" s="90"/>
      <c r="N79" s="90"/>
      <c r="O79" s="90"/>
      <c r="P79" s="90"/>
      <c r="Q79" s="90"/>
      <c r="R79" s="90"/>
      <c r="S79" s="91"/>
      <c r="Y79" t="str">
        <f>E78</f>
        <v>旭南　次郎</v>
      </c>
      <c r="Z79" t="str">
        <f>G78</f>
        <v>中部　三郎</v>
      </c>
      <c r="AA79">
        <f>I78</f>
        <v>0</v>
      </c>
      <c r="AB79">
        <f>K78</f>
        <v>0</v>
      </c>
      <c r="AC79">
        <f>M78</f>
        <v>0</v>
      </c>
      <c r="AD79">
        <f>O78</f>
        <v>0</v>
      </c>
      <c r="AE79">
        <f>Q78</f>
        <v>0</v>
      </c>
      <c r="AF79">
        <f>S78</f>
        <v>0</v>
      </c>
    </row>
    <row r="80" spans="1:41" x14ac:dyDescent="0.15">
      <c r="B80" s="452" t="s">
        <v>549</v>
      </c>
      <c r="C80" s="453"/>
      <c r="D80" s="89" t="s">
        <v>553</v>
      </c>
      <c r="E80" s="90" t="s">
        <v>554</v>
      </c>
      <c r="F80" s="90" t="s">
        <v>555</v>
      </c>
      <c r="G80" s="90" t="s">
        <v>556</v>
      </c>
      <c r="H80" s="90"/>
      <c r="I80" s="90"/>
      <c r="J80" s="90"/>
      <c r="K80" s="90"/>
      <c r="L80" s="90"/>
      <c r="M80" s="90"/>
      <c r="N80" s="90"/>
      <c r="O80" s="90"/>
      <c r="P80" s="90"/>
      <c r="Q80" s="90"/>
      <c r="R80" s="254"/>
      <c r="S80" s="198"/>
    </row>
    <row r="81" spans="2:20" x14ac:dyDescent="0.15">
      <c r="B81" s="452" t="s">
        <v>161</v>
      </c>
      <c r="C81" s="453"/>
      <c r="D81" s="520" t="s">
        <v>432</v>
      </c>
      <c r="E81" s="521"/>
      <c r="F81" s="521" t="s">
        <v>434</v>
      </c>
      <c r="G81" s="521"/>
      <c r="H81" s="521"/>
      <c r="I81" s="521"/>
      <c r="J81" s="521"/>
      <c r="K81" s="521"/>
      <c r="L81" s="521"/>
      <c r="M81" s="521"/>
      <c r="N81" s="521"/>
      <c r="O81" s="521"/>
      <c r="P81" s="521"/>
      <c r="Q81" s="521"/>
      <c r="R81" s="518"/>
      <c r="S81" s="519"/>
      <c r="T81" s="34" t="s">
        <v>362</v>
      </c>
    </row>
    <row r="82" spans="2:20" ht="14.25" thickBot="1" x14ac:dyDescent="0.2">
      <c r="B82" s="456" t="s">
        <v>319</v>
      </c>
      <c r="C82" s="457"/>
      <c r="D82" s="522" t="str">
        <f>IF(D81="","",HLOOKUP(D81,$E$66:$N$67,2,0))</f>
        <v>旭　南</v>
      </c>
      <c r="E82" s="523"/>
      <c r="F82" s="523" t="str">
        <f t="shared" ref="F82" si="30">IF(F81="","",HLOOKUP(F81,$E$66:$N$67,2,0))</f>
        <v>知多中部</v>
      </c>
      <c r="G82" s="523"/>
      <c r="H82" s="523" t="str">
        <f t="shared" ref="H82" si="31">IF(H81="","",HLOOKUP(H81,$E$66:$N$67,2,0))</f>
        <v/>
      </c>
      <c r="I82" s="523"/>
      <c r="J82" s="523" t="str">
        <f t="shared" ref="J82" si="32">IF(J81="","",HLOOKUP(J81,$E$66:$N$67,2,0))</f>
        <v/>
      </c>
      <c r="K82" s="523"/>
      <c r="L82" s="523" t="str">
        <f t="shared" ref="L82" si="33">IF(L81="","",HLOOKUP(L81,$E$66:$N$67,2,0))</f>
        <v/>
      </c>
      <c r="M82" s="523"/>
      <c r="N82" s="523" t="str">
        <f t="shared" ref="N82" si="34">IF(N81="","",HLOOKUP(N81,$E$66:$N$67,2,0))</f>
        <v/>
      </c>
      <c r="O82" s="523"/>
      <c r="P82" s="523" t="str">
        <f t="shared" ref="P82" si="35">IF(P81="","",HLOOKUP(P81,$E$66:$N$67,2,0))</f>
        <v/>
      </c>
      <c r="Q82" s="523"/>
      <c r="R82" s="524" t="str">
        <f t="shared" ref="R82" si="36">IF(R81="","",HLOOKUP(R81,$E$66:$N$67,2,0))</f>
        <v/>
      </c>
      <c r="S82" s="525"/>
    </row>
  </sheetData>
  <mergeCells count="135">
    <mergeCell ref="B82:C82"/>
    <mergeCell ref="D82:E82"/>
    <mergeCell ref="F82:G82"/>
    <mergeCell ref="H82:I82"/>
    <mergeCell ref="J82:K82"/>
    <mergeCell ref="L82:M82"/>
    <mergeCell ref="N82:O82"/>
    <mergeCell ref="P82:Q82"/>
    <mergeCell ref="R82:S82"/>
    <mergeCell ref="T64:U64"/>
    <mergeCell ref="B65:C65"/>
    <mergeCell ref="T65:U65"/>
    <mergeCell ref="B61:C61"/>
    <mergeCell ref="D61:I61"/>
    <mergeCell ref="R81:S81"/>
    <mergeCell ref="B71:C71"/>
    <mergeCell ref="B72:C72"/>
    <mergeCell ref="B78:C78"/>
    <mergeCell ref="B63:C63"/>
    <mergeCell ref="D63:I63"/>
    <mergeCell ref="B66:C66"/>
    <mergeCell ref="B67:C67"/>
    <mergeCell ref="B69:C70"/>
    <mergeCell ref="D69:S69"/>
    <mergeCell ref="B79:C79"/>
    <mergeCell ref="B81:C81"/>
    <mergeCell ref="D81:E81"/>
    <mergeCell ref="F81:G81"/>
    <mergeCell ref="H81:I81"/>
    <mergeCell ref="J81:K81"/>
    <mergeCell ref="L81:M81"/>
    <mergeCell ref="N81:O81"/>
    <mergeCell ref="P81:Q81"/>
    <mergeCell ref="J41:K41"/>
    <mergeCell ref="L41:M41"/>
    <mergeCell ref="N41:O41"/>
    <mergeCell ref="P41:Q41"/>
    <mergeCell ref="B46:C46"/>
    <mergeCell ref="P60:Q60"/>
    <mergeCell ref="P61:Q61"/>
    <mergeCell ref="B62:C62"/>
    <mergeCell ref="D62:I62"/>
    <mergeCell ref="P62:Q62"/>
    <mergeCell ref="B3:Y3"/>
    <mergeCell ref="B6:C6"/>
    <mergeCell ref="E6:I6"/>
    <mergeCell ref="B7:C7"/>
    <mergeCell ref="D7:I7"/>
    <mergeCell ref="H26:I26"/>
    <mergeCell ref="J26:K26"/>
    <mergeCell ref="D26:E26"/>
    <mergeCell ref="F26:G26"/>
    <mergeCell ref="L26:M26"/>
    <mergeCell ref="B8:C8"/>
    <mergeCell ref="D8:I8"/>
    <mergeCell ref="B23:C23"/>
    <mergeCell ref="B20:C20"/>
    <mergeCell ref="B24:C24"/>
    <mergeCell ref="B25:C26"/>
    <mergeCell ref="D18:S18"/>
    <mergeCell ref="D25:S25"/>
    <mergeCell ref="N26:O26"/>
    <mergeCell ref="P26:Q26"/>
    <mergeCell ref="R26:S26"/>
    <mergeCell ref="P13:Q14"/>
    <mergeCell ref="P11:Q11"/>
    <mergeCell ref="P10:Q10"/>
    <mergeCell ref="P77:Q77"/>
    <mergeCell ref="R77:S77"/>
    <mergeCell ref="B42:C42"/>
    <mergeCell ref="B43:C43"/>
    <mergeCell ref="B45:C45"/>
    <mergeCell ref="B73:C73"/>
    <mergeCell ref="B58:C58"/>
    <mergeCell ref="D58:I58"/>
    <mergeCell ref="B59:C59"/>
    <mergeCell ref="D59:I59"/>
    <mergeCell ref="P59:Q59"/>
    <mergeCell ref="B56:L56"/>
    <mergeCell ref="B49:C50"/>
    <mergeCell ref="B60:C60"/>
    <mergeCell ref="D60:I60"/>
    <mergeCell ref="B74:C74"/>
    <mergeCell ref="B75:C75"/>
    <mergeCell ref="B76:C77"/>
    <mergeCell ref="D76:S76"/>
    <mergeCell ref="D77:E77"/>
    <mergeCell ref="P9:Q9"/>
    <mergeCell ref="P64:Q65"/>
    <mergeCell ref="D33:S33"/>
    <mergeCell ref="B40:C41"/>
    <mergeCell ref="D40:S40"/>
    <mergeCell ref="R41:S41"/>
    <mergeCell ref="F77:G77"/>
    <mergeCell ref="P8:Q8"/>
    <mergeCell ref="T13:U13"/>
    <mergeCell ref="T14:U14"/>
    <mergeCell ref="B9:C9"/>
    <mergeCell ref="D9:I9"/>
    <mergeCell ref="B10:C10"/>
    <mergeCell ref="D10:I10"/>
    <mergeCell ref="B12:C12"/>
    <mergeCell ref="D12:I12"/>
    <mergeCell ref="B11:C11"/>
    <mergeCell ref="D11:I11"/>
    <mergeCell ref="B21:C21"/>
    <mergeCell ref="B14:C14"/>
    <mergeCell ref="B15:C15"/>
    <mergeCell ref="B16:C16"/>
    <mergeCell ref="B27:C27"/>
    <mergeCell ref="B28:C28"/>
    <mergeCell ref="J7:K7"/>
    <mergeCell ref="L7:N7"/>
    <mergeCell ref="J58:K58"/>
    <mergeCell ref="L58:N58"/>
    <mergeCell ref="B80:C80"/>
    <mergeCell ref="B38:C38"/>
    <mergeCell ref="B22:C22"/>
    <mergeCell ref="B29:C29"/>
    <mergeCell ref="B37:C37"/>
    <mergeCell ref="B44:C44"/>
    <mergeCell ref="H77:I77"/>
    <mergeCell ref="J77:K77"/>
    <mergeCell ref="L77:M77"/>
    <mergeCell ref="N77:O77"/>
    <mergeCell ref="B31:C31"/>
    <mergeCell ref="B30:C30"/>
    <mergeCell ref="B18:C19"/>
    <mergeCell ref="B35:C35"/>
    <mergeCell ref="B36:C36"/>
    <mergeCell ref="B39:C39"/>
    <mergeCell ref="B33:C34"/>
    <mergeCell ref="D41:E41"/>
    <mergeCell ref="F41:G41"/>
    <mergeCell ref="H41:I41"/>
  </mergeCells>
  <phoneticPr fontId="18"/>
  <dataValidations xWindow="280" yWindow="482" count="5">
    <dataValidation type="list" allowBlank="1" showInputMessage="1" showErrorMessage="1" prompt="学校名に入力したものが表示されるので、選択してください。" sqref="D74:E74">
      <formula1>$E$15:$N$15</formula1>
    </dataValidation>
    <dataValidation allowBlank="1" showInputMessage="1" showErrorMessage="1" prompt="半角で入力してください" sqref="D6"/>
    <dataValidation allowBlank="1" showInputMessage="1" showErrorMessage="1" prompt="１名のみ" sqref="D11:I12 D62:I63"/>
    <dataValidation type="list" allowBlank="1" showInputMessage="1" showErrorMessage="1" prompt="学校名に入力したものが表示されるので、選択してください。" sqref="F74:S74 D81:S81">
      <formula1>$E$66:$N$66</formula1>
    </dataValidation>
    <dataValidation type="list" allowBlank="1" showInputMessage="1" showErrorMessage="1" prompt="上の学校名で入力したものが表示されます。_x000a_見えない場合は、リストの上ボタンを押してください。" sqref="D38:S38 D30:S30 D23:S23 D45:S45">
      <formula1>$E$15:$N$15</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46"/>
  <sheetViews>
    <sheetView showZeros="0" view="pageBreakPreview" zoomScale="60" zoomScaleNormal="75" workbookViewId="0">
      <selection activeCell="U32" sqref="U32"/>
    </sheetView>
  </sheetViews>
  <sheetFormatPr defaultColWidth="8.75" defaultRowHeight="13.5" x14ac:dyDescent="0.15"/>
  <cols>
    <col min="1" max="1" width="7.5" style="138" customWidth="1"/>
    <col min="2" max="2" width="15.625" style="138" customWidth="1"/>
    <col min="3" max="3" width="4.625" style="138" customWidth="1"/>
    <col min="4" max="4" width="10.625" style="138" customWidth="1"/>
    <col min="5" max="5" width="10.75" style="138" customWidth="1"/>
    <col min="6" max="6" width="1.125" style="138" customWidth="1"/>
    <col min="7" max="7" width="8.625" style="138" customWidth="1"/>
    <col min="8" max="8" width="15.625" style="138" customWidth="1"/>
    <col min="9" max="9" width="4.625" style="138" customWidth="1"/>
    <col min="10" max="10" width="10.625" style="138" customWidth="1"/>
    <col min="11" max="11" width="10.75" style="138" customWidth="1"/>
    <col min="12" max="12" width="15.625" style="138" customWidth="1"/>
    <col min="13" max="13" width="4.625" style="138" customWidth="1"/>
    <col min="14" max="15" width="10.75" style="138" customWidth="1"/>
    <col min="16" max="16" width="8.75" style="138"/>
    <col min="17" max="17" width="3.75" style="138" customWidth="1"/>
    <col min="18" max="16384" width="8.75" style="138"/>
  </cols>
  <sheetData>
    <row r="1" spans="1:21" ht="22.5" customHeight="1" x14ac:dyDescent="0.15">
      <c r="A1" s="556" t="str">
        <f>県大会印刷シート!$A$1</f>
        <v>第４７回愛知県中学生新人バドミントン大会申込書</v>
      </c>
      <c r="B1" s="556"/>
      <c r="C1" s="556"/>
      <c r="D1" s="556"/>
      <c r="E1" s="556"/>
      <c r="F1" s="556"/>
      <c r="G1" s="556"/>
      <c r="H1" s="556"/>
      <c r="I1" s="556"/>
      <c r="J1" s="556"/>
      <c r="K1" s="556"/>
      <c r="L1" s="556"/>
      <c r="M1" s="556"/>
      <c r="N1" s="556"/>
      <c r="O1" s="556"/>
    </row>
    <row r="2" spans="1:21" ht="22.5" customHeight="1" thickBot="1" x14ac:dyDescent="0.2">
      <c r="M2" s="208"/>
      <c r="N2" s="208" t="s">
        <v>474</v>
      </c>
      <c r="O2" s="112"/>
      <c r="P2" s="142"/>
    </row>
    <row r="3" spans="1:21" ht="22.5" customHeight="1" x14ac:dyDescent="0.15">
      <c r="A3" s="554" t="s">
        <v>158</v>
      </c>
      <c r="B3" s="555"/>
      <c r="C3" s="550">
        <f>クラブチーム用入力シート!D7</f>
        <v>0</v>
      </c>
      <c r="D3" s="551"/>
      <c r="E3" s="551"/>
      <c r="F3" s="551"/>
      <c r="G3" s="551"/>
      <c r="H3" s="551"/>
      <c r="I3" s="551"/>
      <c r="J3" s="551"/>
      <c r="K3" s="551"/>
      <c r="L3" s="551"/>
      <c r="M3" s="551"/>
      <c r="N3" s="552"/>
      <c r="O3" s="209"/>
      <c r="P3" s="143"/>
    </row>
    <row r="4" spans="1:21" ht="22.5" customHeight="1" x14ac:dyDescent="0.15">
      <c r="A4" s="531" t="s">
        <v>159</v>
      </c>
      <c r="B4" s="532"/>
      <c r="C4" s="541">
        <f>クラブチーム用入力シート!D8</f>
        <v>0</v>
      </c>
      <c r="D4" s="542"/>
      <c r="E4" s="542"/>
      <c r="F4" s="542"/>
      <c r="G4" s="542"/>
      <c r="H4" s="542"/>
      <c r="I4" s="542"/>
      <c r="J4" s="542"/>
      <c r="K4" s="542"/>
      <c r="L4" s="542"/>
      <c r="M4" s="542"/>
      <c r="N4" s="543"/>
      <c r="O4" s="209"/>
      <c r="P4" s="143"/>
    </row>
    <row r="5" spans="1:21" ht="22.5" customHeight="1" thickBot="1" x14ac:dyDescent="0.2">
      <c r="A5" s="533" t="s">
        <v>125</v>
      </c>
      <c r="B5" s="534"/>
      <c r="C5" s="528" t="str">
        <f>IF(クラブチーム用入力シート!D9="","",クラブチーム用入力シート!D9)</f>
        <v/>
      </c>
      <c r="D5" s="529"/>
      <c r="E5" s="529"/>
      <c r="F5" s="160"/>
      <c r="G5" s="161"/>
      <c r="H5" s="162"/>
      <c r="I5" s="534" t="s">
        <v>153</v>
      </c>
      <c r="J5" s="534"/>
      <c r="K5" s="528" t="str">
        <f>IF(クラブチーム用入力シート!D10="","",クラブチーム用入力シート!D10)</f>
        <v/>
      </c>
      <c r="L5" s="529"/>
      <c r="M5" s="529"/>
      <c r="N5" s="530"/>
      <c r="O5" s="209"/>
      <c r="P5" s="143"/>
      <c r="Q5" s="144"/>
      <c r="R5" s="144"/>
      <c r="S5" s="144"/>
      <c r="T5" s="144"/>
      <c r="U5" s="144"/>
    </row>
    <row r="6" spans="1:21" ht="9" customHeight="1" x14ac:dyDescent="0.15"/>
    <row r="7" spans="1:21" ht="22.5" customHeight="1" thickBot="1" x14ac:dyDescent="0.2">
      <c r="K7" s="535" t="s">
        <v>126</v>
      </c>
      <c r="L7" s="547"/>
      <c r="M7" s="549" t="str">
        <f>IF(クラブチーム用入力シート!D11="","",クラブチーム用入力シート!D11)</f>
        <v/>
      </c>
      <c r="N7" s="545"/>
      <c r="O7" s="546"/>
      <c r="P7" s="144"/>
      <c r="Q7" s="144"/>
      <c r="R7" s="144"/>
    </row>
    <row r="8" spans="1:21" ht="27" customHeight="1" thickBot="1" x14ac:dyDescent="0.2">
      <c r="A8" s="156" t="s">
        <v>127</v>
      </c>
      <c r="B8" s="152" t="s">
        <v>130</v>
      </c>
      <c r="C8" s="153" t="s">
        <v>128</v>
      </c>
      <c r="D8" s="199" t="s">
        <v>472</v>
      </c>
      <c r="E8" s="155" t="s">
        <v>429</v>
      </c>
      <c r="G8" s="156" t="s">
        <v>127</v>
      </c>
      <c r="H8" s="152" t="s">
        <v>130</v>
      </c>
      <c r="I8" s="153" t="s">
        <v>128</v>
      </c>
      <c r="J8" s="154" t="s">
        <v>473</v>
      </c>
      <c r="K8" s="154" t="s">
        <v>429</v>
      </c>
      <c r="L8" s="154" t="s">
        <v>430</v>
      </c>
      <c r="M8" s="271" t="s">
        <v>128</v>
      </c>
      <c r="N8" s="272" t="s">
        <v>473</v>
      </c>
      <c r="O8" s="273" t="s">
        <v>429</v>
      </c>
      <c r="Q8" s="144"/>
      <c r="R8" s="144"/>
      <c r="S8" s="144"/>
      <c r="T8" s="144"/>
      <c r="U8" s="144"/>
    </row>
    <row r="9" spans="1:21" ht="32.1" customHeight="1" x14ac:dyDescent="0.15">
      <c r="A9" s="157" t="s">
        <v>177</v>
      </c>
      <c r="B9" s="203">
        <f>HLOOKUP(A9,クラブチーム用入力シート!$D$19:$S$24,2,0)</f>
        <v>0</v>
      </c>
      <c r="C9" s="204">
        <f>HLOOKUP(A9,クラブチーム用入力シート!$D$19:$S$24,3,0)</f>
        <v>0</v>
      </c>
      <c r="D9" s="204">
        <f>HLOOKUP(A9,クラブチーム用入力シート!$D$19:$S$24,4,0)</f>
        <v>0</v>
      </c>
      <c r="E9" s="268">
        <f>HLOOKUP(A9,クラブチーム用入力シート!$D$19:$S$24,5,0)</f>
        <v>0</v>
      </c>
      <c r="G9" s="157" t="s">
        <v>495</v>
      </c>
      <c r="H9" s="289">
        <f>HLOOKUP(G9,クラブチーム用入力シート!$Y$26:$AF$29,3,0)</f>
        <v>0</v>
      </c>
      <c r="I9" s="290" t="e">
        <f>HLOOKUP(H9,クラブチーム用入力シート!$D$27:$S$28,2,0)</f>
        <v>#N/A</v>
      </c>
      <c r="J9" s="290">
        <f>HLOOKUP(G9,クラブチーム用入力シート!$Y$26:$AF$31,5,0)</f>
        <v>0</v>
      </c>
      <c r="K9" s="290" t="e">
        <f>HLOOKUP(H9,クラブチーム用入力シート!$D$27:$S$30,4,0)</f>
        <v>#N/A</v>
      </c>
      <c r="L9" s="290">
        <f>HLOOKUP(G9,クラブチーム用入力シート!$Y$26:$AF$29,4,0)</f>
        <v>0</v>
      </c>
      <c r="M9" s="290" t="e">
        <f>HLOOKUP(L9,クラブチーム用入力シート!$D$27:$S$30,2,0)</f>
        <v>#N/A</v>
      </c>
      <c r="N9" s="283">
        <f>HLOOKUP(G9,クラブチーム用入力シート!$Y$26:$AF$31,6,0)</f>
        <v>0</v>
      </c>
      <c r="O9" s="284" t="e">
        <f>HLOOKUP(L9,クラブチーム用入力シート!$D$27:$S$30,4,0)</f>
        <v>#N/A</v>
      </c>
    </row>
    <row r="10" spans="1:21" ht="32.1" customHeight="1" x14ac:dyDescent="0.15">
      <c r="A10" s="158" t="s">
        <v>178</v>
      </c>
      <c r="B10" s="275">
        <f>HLOOKUP(A10,クラブチーム用入力シート!$D$19:$S$24,2,0)</f>
        <v>0</v>
      </c>
      <c r="C10" s="276">
        <f>HLOOKUP(A10,クラブチーム用入力シート!$D$19:$S$24,3,0)</f>
        <v>0</v>
      </c>
      <c r="D10" s="276">
        <f>HLOOKUP(A10,クラブチーム用入力シート!$D$19:$S$24,4,0)</f>
        <v>0</v>
      </c>
      <c r="E10" s="277">
        <f>HLOOKUP(A10,クラブチーム用入力シート!$D$19:$S$24,5,0)</f>
        <v>0</v>
      </c>
      <c r="G10" s="158" t="s">
        <v>422</v>
      </c>
      <c r="H10" s="149">
        <f>HLOOKUP(G10,クラブチーム用入力シート!$Y$26:$AF$29,3,0)</f>
        <v>0</v>
      </c>
      <c r="I10" s="196" t="e">
        <f>HLOOKUP(H10,クラブチーム用入力シート!$D$27:$S$28,2,0)</f>
        <v>#N/A</v>
      </c>
      <c r="J10" s="196">
        <f>HLOOKUP(G10,クラブチーム用入力シート!$D$26:$S$30,4,0)</f>
        <v>0</v>
      </c>
      <c r="K10" s="196" t="e">
        <f>HLOOKUP(H10,クラブチーム用入力シート!$D$27:$S$30,4,0)</f>
        <v>#N/A</v>
      </c>
      <c r="L10" s="196">
        <f>HLOOKUP(G10,クラブチーム用入力シート!$Y$26:$AF$29,4,0)</f>
        <v>0</v>
      </c>
      <c r="M10" s="196" t="e">
        <f>HLOOKUP(L10,クラブチーム用入力シート!$D$27:$S$28,2,0)</f>
        <v>#N/A</v>
      </c>
      <c r="N10" s="202">
        <f>HLOOKUP(G10,クラブチーム用入力シート!$Y$26:$AF$31,6,0)</f>
        <v>0</v>
      </c>
      <c r="O10" s="270" t="e">
        <f>HLOOKUP(L10,クラブチーム用入力シート!$D$27:$S$30,4,0)</f>
        <v>#N/A</v>
      </c>
    </row>
    <row r="11" spans="1:21" ht="32.1" customHeight="1" x14ac:dyDescent="0.15">
      <c r="A11" s="158" t="s">
        <v>37</v>
      </c>
      <c r="B11" s="205">
        <f>HLOOKUP(A11,クラブチーム用入力シート!$D$19:$S$24,2,0)</f>
        <v>0</v>
      </c>
      <c r="C11" s="206">
        <f>HLOOKUP(A11,クラブチーム用入力シート!$D$19:$S$24,3,0)</f>
        <v>0</v>
      </c>
      <c r="D11" s="206">
        <f>HLOOKUP(A11,クラブチーム用入力シート!$D$19:$S$24,4,0)</f>
        <v>0</v>
      </c>
      <c r="E11" s="269">
        <f>HLOOKUP(A11,クラブチーム用入力シート!$D$19:$S$24,5,0)</f>
        <v>0</v>
      </c>
      <c r="G11" s="158" t="s">
        <v>423</v>
      </c>
      <c r="H11" s="149">
        <f>HLOOKUP(G11,クラブチーム用入力シート!$Y$26:$AF$29,3,0)</f>
        <v>0</v>
      </c>
      <c r="I11" s="196" t="e">
        <f>HLOOKUP(H11,クラブチーム用入力シート!$D$27:$S$28,2,0)</f>
        <v>#N/A</v>
      </c>
      <c r="J11" s="196">
        <f>HLOOKUP(G11,クラブチーム用入力シート!$D$26:$S$30,4,0)</f>
        <v>0</v>
      </c>
      <c r="K11" s="196" t="e">
        <f>HLOOKUP(H11,クラブチーム用入力シート!$D$27:$S$30,4,0)</f>
        <v>#N/A</v>
      </c>
      <c r="L11" s="196">
        <f>HLOOKUP(G11,クラブチーム用入力シート!$Y$26:$AF$29,4,0)</f>
        <v>0</v>
      </c>
      <c r="M11" s="196" t="e">
        <f>HLOOKUP(L11,クラブチーム用入力シート!$D$27:$S$28,2,0)</f>
        <v>#N/A</v>
      </c>
      <c r="N11" s="202">
        <f>HLOOKUP(G11,クラブチーム用入力シート!$Y$26:$AF$31,6,0)</f>
        <v>0</v>
      </c>
      <c r="O11" s="270" t="e">
        <f>HLOOKUP(L11,クラブチーム用入力シート!$D$27:$S$30,4,0)</f>
        <v>#N/A</v>
      </c>
    </row>
    <row r="12" spans="1:21" ht="32.1" customHeight="1" x14ac:dyDescent="0.15">
      <c r="A12" s="158" t="s">
        <v>38</v>
      </c>
      <c r="B12" s="205">
        <f>HLOOKUP(A12,クラブチーム用入力シート!$D$19:$S$24,2,0)</f>
        <v>0</v>
      </c>
      <c r="C12" s="206">
        <f>HLOOKUP(A12,クラブチーム用入力シート!$D$19:$S$24,3,0)</f>
        <v>0</v>
      </c>
      <c r="D12" s="206">
        <f>HLOOKUP(A12,クラブチーム用入力シート!$D$19:$S$24,4,0)</f>
        <v>0</v>
      </c>
      <c r="E12" s="269">
        <f>HLOOKUP(A12,クラブチーム用入力シート!$D$19:$S$24,5,0)</f>
        <v>0</v>
      </c>
      <c r="G12" s="158" t="s">
        <v>424</v>
      </c>
      <c r="H12" s="149">
        <f>HLOOKUP(G12,クラブチーム用入力シート!$Y$26:$AF$29,3,0)</f>
        <v>0</v>
      </c>
      <c r="I12" s="196" t="e">
        <f>HLOOKUP(H12,クラブチーム用入力シート!$D$27:$S$28,2,0)</f>
        <v>#N/A</v>
      </c>
      <c r="J12" s="196">
        <f>HLOOKUP(G12,クラブチーム用入力シート!$D$26:$S$30,4,0)</f>
        <v>0</v>
      </c>
      <c r="K12" s="196" t="e">
        <f>HLOOKUP(H12,クラブチーム用入力シート!$D$27:$S$30,4,0)</f>
        <v>#N/A</v>
      </c>
      <c r="L12" s="196">
        <f>HLOOKUP(G12,クラブチーム用入力シート!$Y$26:$AF$29,4,0)</f>
        <v>0</v>
      </c>
      <c r="M12" s="196" t="e">
        <f>HLOOKUP(L12,クラブチーム用入力シート!$D$27:$S$28,2,0)</f>
        <v>#N/A</v>
      </c>
      <c r="N12" s="202">
        <f>HLOOKUP(G12,クラブチーム用入力シート!$Y$26:$AF$31,6,0)</f>
        <v>0</v>
      </c>
      <c r="O12" s="270" t="e">
        <f>HLOOKUP(L12,クラブチーム用入力シート!$D$27:$S$30,4,0)</f>
        <v>#N/A</v>
      </c>
    </row>
    <row r="13" spans="1:21" ht="32.1" customHeight="1" x14ac:dyDescent="0.15">
      <c r="A13" s="158" t="s">
        <v>39</v>
      </c>
      <c r="B13" s="205">
        <f>HLOOKUP(A13,クラブチーム用入力シート!$D$19:$S$24,2,0)</f>
        <v>0</v>
      </c>
      <c r="C13" s="206">
        <f>HLOOKUP(A13,クラブチーム用入力シート!$D$19:$S$24,3,0)</f>
        <v>0</v>
      </c>
      <c r="D13" s="206">
        <f>HLOOKUP(A13,クラブチーム用入力シート!$D$19:$S$24,4,0)</f>
        <v>0</v>
      </c>
      <c r="E13" s="269">
        <f>HLOOKUP(A13,クラブチーム用入力シート!$D$19:$S$24,5,0)</f>
        <v>0</v>
      </c>
      <c r="G13" s="158" t="s">
        <v>425</v>
      </c>
      <c r="H13" s="281">
        <f>HLOOKUP(G13,クラブチーム用入力シート!$Y$26:$AF$29,3,0)</f>
        <v>0</v>
      </c>
      <c r="I13" s="282" t="e">
        <f>HLOOKUP(H13,クラブチーム用入力シート!$D$27:$S$28,2,0)</f>
        <v>#N/A</v>
      </c>
      <c r="J13" s="282">
        <f>HLOOKUP(G13,クラブチーム用入力シート!$D$26:$S$30,4,0)</f>
        <v>0</v>
      </c>
      <c r="K13" s="282" t="e">
        <f>HLOOKUP(H13,クラブチーム用入力シート!$D$27:$S$30,4,0)</f>
        <v>#N/A</v>
      </c>
      <c r="L13" s="282">
        <f>HLOOKUP(G13,クラブチーム用入力シート!$Y$26:$AF$29,4,0)</f>
        <v>0</v>
      </c>
      <c r="M13" s="282" t="e">
        <f>HLOOKUP(L13,クラブチーム用入力シート!$D$27:$S$28,2,0)</f>
        <v>#N/A</v>
      </c>
      <c r="N13" s="283">
        <f>HLOOKUP(G13,クラブチーム用入力シート!$Y$26:$AF$31,6,0)</f>
        <v>0</v>
      </c>
      <c r="O13" s="284" t="e">
        <f>HLOOKUP(L13,クラブチーム用入力シート!$D$27:$S$30,4,0)</f>
        <v>#N/A</v>
      </c>
    </row>
    <row r="14" spans="1:21" ht="32.1" customHeight="1" x14ac:dyDescent="0.15">
      <c r="A14" s="158" t="s">
        <v>40</v>
      </c>
      <c r="B14" s="275">
        <f>HLOOKUP(A14,クラブチーム用入力シート!$D$19:$S$24,2,0)</f>
        <v>0</v>
      </c>
      <c r="C14" s="276">
        <f>HLOOKUP(A14,クラブチーム用入力シート!$D$19:$S$24,3,0)</f>
        <v>0</v>
      </c>
      <c r="D14" s="276">
        <f>HLOOKUP(A14,クラブチーム用入力シート!$D$19:$S$24,4,0)</f>
        <v>0</v>
      </c>
      <c r="E14" s="277">
        <f>HLOOKUP(A14,クラブチーム用入力シート!$D$19:$S$24,5,0)</f>
        <v>0</v>
      </c>
      <c r="G14" s="158" t="s">
        <v>426</v>
      </c>
      <c r="H14" s="281">
        <f>HLOOKUP(G14,クラブチーム用入力シート!$Y$26:$AF$29,3,0)</f>
        <v>0</v>
      </c>
      <c r="I14" s="282" t="e">
        <f>HLOOKUP(H14,クラブチーム用入力シート!$D$27:$S$28,2,0)</f>
        <v>#N/A</v>
      </c>
      <c r="J14" s="282">
        <f>HLOOKUP(G14,クラブチーム用入力シート!$D$26:$S$30,4,0)</f>
        <v>0</v>
      </c>
      <c r="K14" s="282" t="e">
        <f>HLOOKUP(H14,クラブチーム用入力シート!$D$27:$S$30,4,0)</f>
        <v>#N/A</v>
      </c>
      <c r="L14" s="282">
        <f>HLOOKUP(G14,クラブチーム用入力シート!$Y$26:$AF$29,4,0)</f>
        <v>0</v>
      </c>
      <c r="M14" s="282" t="e">
        <f>HLOOKUP(L14,クラブチーム用入力シート!$D$27:$S$28,2,0)</f>
        <v>#N/A</v>
      </c>
      <c r="N14" s="283">
        <f>HLOOKUP(G14,クラブチーム用入力シート!$Y$26:$AF$31,6,0)</f>
        <v>0</v>
      </c>
      <c r="O14" s="284" t="e">
        <f>HLOOKUP(L14,クラブチーム用入力シート!$D$27:$S$30,4,0)</f>
        <v>#N/A</v>
      </c>
    </row>
    <row r="15" spans="1:21" ht="32.1" customHeight="1" x14ac:dyDescent="0.15">
      <c r="A15" s="158" t="s">
        <v>326</v>
      </c>
      <c r="B15" s="275">
        <f>HLOOKUP(A15,クラブチーム用入力シート!$D$19:$S$24,2,0)</f>
        <v>0</v>
      </c>
      <c r="C15" s="276">
        <f>HLOOKUP(A15,クラブチーム用入力シート!$D$19:$S$24,3,0)</f>
        <v>0</v>
      </c>
      <c r="D15" s="276">
        <f>HLOOKUP(A15,クラブチーム用入力シート!$D$19:$S$24,4,0)</f>
        <v>0</v>
      </c>
      <c r="E15" s="277">
        <f>HLOOKUP(A15,クラブチーム用入力シート!$D$19:$S$24,5,0)</f>
        <v>0</v>
      </c>
      <c r="G15" s="158" t="s">
        <v>427</v>
      </c>
      <c r="H15" s="281">
        <f>HLOOKUP(G15,クラブチーム用入力シート!$Y$26:$AF$29,3,0)</f>
        <v>0</v>
      </c>
      <c r="I15" s="282" t="e">
        <f>HLOOKUP(H15,クラブチーム用入力シート!$D$27:$S$28,2,0)</f>
        <v>#N/A</v>
      </c>
      <c r="J15" s="282">
        <f>HLOOKUP(G15,クラブチーム用入力シート!$D$26:$S$30,4,0)</f>
        <v>0</v>
      </c>
      <c r="K15" s="282" t="e">
        <f>HLOOKUP(H15,クラブチーム用入力シート!$D$27:$S$30,4,0)</f>
        <v>#N/A</v>
      </c>
      <c r="L15" s="282">
        <f>HLOOKUP(G15,クラブチーム用入力シート!$Y$26:$AF$29,4,0)</f>
        <v>0</v>
      </c>
      <c r="M15" s="282" t="e">
        <f>HLOOKUP(L15,クラブチーム用入力シート!$D$27:$S$28,2,0)</f>
        <v>#N/A</v>
      </c>
      <c r="N15" s="283">
        <f>HLOOKUP(G15,クラブチーム用入力シート!$Y$26:$AF$31,6,0)</f>
        <v>0</v>
      </c>
      <c r="O15" s="284" t="e">
        <f>HLOOKUP(L15,クラブチーム用入力シート!$D$27:$S$30,4,0)</f>
        <v>#N/A</v>
      </c>
    </row>
    <row r="16" spans="1:21" ht="32.1" customHeight="1" thickBot="1" x14ac:dyDescent="0.2">
      <c r="A16" s="158" t="s">
        <v>327</v>
      </c>
      <c r="B16" s="275">
        <f>HLOOKUP(A16,クラブチーム用入力シート!$D$19:$S$24,2,0)</f>
        <v>0</v>
      </c>
      <c r="C16" s="276">
        <f>HLOOKUP(A16,クラブチーム用入力シート!$D$19:$S$24,3,0)</f>
        <v>0</v>
      </c>
      <c r="D16" s="276">
        <f>HLOOKUP(A16,クラブチーム用入力シート!$D$19:$S$24,4,0)</f>
        <v>0</v>
      </c>
      <c r="E16" s="277">
        <f>HLOOKUP(A16,クラブチーム用入力シート!$D$19:$S$24,5,0)</f>
        <v>0</v>
      </c>
      <c r="G16" s="159" t="s">
        <v>428</v>
      </c>
      <c r="H16" s="285">
        <f>HLOOKUP(G16,クラブチーム用入力シート!$Y$26:$AF$29,3,0)</f>
        <v>0</v>
      </c>
      <c r="I16" s="286" t="e">
        <f>HLOOKUP(H16,クラブチーム用入力シート!$D$27:$S$28,2,0)</f>
        <v>#N/A</v>
      </c>
      <c r="J16" s="286">
        <f>HLOOKUP(G16,クラブチーム用入力シート!$D$26:$S$30,4,0)</f>
        <v>0</v>
      </c>
      <c r="K16" s="286" t="e">
        <f>HLOOKUP(H16,クラブチーム用入力シート!$D$27:$S$30,4,0)</f>
        <v>#N/A</v>
      </c>
      <c r="L16" s="286">
        <f>HLOOKUP(G16,クラブチーム用入力シート!$Y$26:$AF$29,4,0)</f>
        <v>0</v>
      </c>
      <c r="M16" s="286" t="e">
        <f>HLOOKUP(L16,クラブチーム用入力シート!$D$27:$S$28,2,0)</f>
        <v>#N/A</v>
      </c>
      <c r="N16" s="287">
        <f>HLOOKUP(G16,クラブチーム用入力シート!$Y$26:$AF$31,6,0)</f>
        <v>0</v>
      </c>
      <c r="O16" s="288" t="e">
        <f>HLOOKUP(L16,クラブチーム用入力シート!$D$27:$S$30,4,0)</f>
        <v>#N/A</v>
      </c>
    </row>
    <row r="17" spans="1:22" ht="32.1" customHeight="1" thickBot="1" x14ac:dyDescent="0.2">
      <c r="A17" s="207" t="s">
        <v>328</v>
      </c>
      <c r="B17" s="278">
        <f>HLOOKUP(A17,クラブチーム用入力シート!$D$19:$S$24,2,0)</f>
        <v>0</v>
      </c>
      <c r="C17" s="279">
        <f>HLOOKUP(A17,クラブチーム用入力シート!$D$19:$S$24,3,0)</f>
        <v>0</v>
      </c>
      <c r="D17" s="279">
        <f>HLOOKUP(A17,クラブチーム用入力シート!$D$19:$S$24,4,0)</f>
        <v>0</v>
      </c>
      <c r="E17" s="280">
        <f>HLOOKUP(A17,クラブチーム用入力シート!$D$19:$S$24,5,0)</f>
        <v>0</v>
      </c>
      <c r="F17" s="210"/>
      <c r="L17" s="201"/>
    </row>
    <row r="18" spans="1:22" ht="22.5" customHeight="1" thickBot="1" x14ac:dyDescent="0.2">
      <c r="A18" s="168"/>
      <c r="B18" s="169"/>
      <c r="C18" s="169"/>
      <c r="D18" s="169"/>
      <c r="E18" s="168"/>
      <c r="F18" s="200"/>
      <c r="G18" s="200"/>
      <c r="H18" s="548" t="s">
        <v>476</v>
      </c>
      <c r="I18" s="548"/>
      <c r="J18" s="548"/>
      <c r="K18" s="548"/>
      <c r="L18" s="548"/>
      <c r="M18" s="548"/>
      <c r="N18" s="548"/>
    </row>
    <row r="19" spans="1:22" ht="22.5" customHeight="1" x14ac:dyDescent="0.15">
      <c r="B19" s="163" t="s">
        <v>466</v>
      </c>
      <c r="C19" s="164" t="s">
        <v>141</v>
      </c>
      <c r="D19" s="164"/>
      <c r="E19" s="165" t="s">
        <v>137</v>
      </c>
      <c r="H19" s="548" t="s">
        <v>475</v>
      </c>
      <c r="I19" s="548"/>
      <c r="J19" s="548"/>
      <c r="K19" s="548"/>
      <c r="L19" s="548"/>
      <c r="M19" s="548"/>
      <c r="N19" s="548"/>
      <c r="O19" s="112"/>
    </row>
    <row r="20" spans="1:22" ht="22.5" customHeight="1" x14ac:dyDescent="0.15">
      <c r="B20" s="166" t="s">
        <v>200</v>
      </c>
      <c r="C20" s="145">
        <f>クラブチーム用入力シート!R8+クラブチーム用入力シート!R10</f>
        <v>0</v>
      </c>
      <c r="D20" s="139" t="s">
        <v>142</v>
      </c>
      <c r="E20" s="221">
        <f>C20*1000</f>
        <v>0</v>
      </c>
      <c r="H20" s="196" t="s">
        <v>158</v>
      </c>
      <c r="I20" s="540">
        <f>C3</f>
        <v>0</v>
      </c>
      <c r="J20" s="540"/>
      <c r="K20" s="540"/>
      <c r="L20" s="540"/>
      <c r="M20" s="540"/>
      <c r="N20" s="540"/>
      <c r="O20" s="112"/>
    </row>
    <row r="21" spans="1:22" ht="22.5" customHeight="1" x14ac:dyDescent="0.15">
      <c r="B21" s="167" t="s">
        <v>201</v>
      </c>
      <c r="C21" s="147">
        <f>クラブチーム用入力シート!R9+クラブチーム用入力シート!R11</f>
        <v>0</v>
      </c>
      <c r="D21" s="141" t="s">
        <v>143</v>
      </c>
      <c r="E21" s="222">
        <f>C21*2000</f>
        <v>0</v>
      </c>
      <c r="H21" s="363" t="s">
        <v>162</v>
      </c>
      <c r="I21" s="363"/>
      <c r="J21" s="363"/>
      <c r="K21" s="363"/>
      <c r="L21" s="363"/>
      <c r="M21" s="363"/>
      <c r="N21" s="363"/>
      <c r="O21" s="220"/>
      <c r="P21" s="553" t="s">
        <v>525</v>
      </c>
      <c r="Q21" s="553"/>
      <c r="R21" s="553"/>
      <c r="S21" s="553"/>
      <c r="T21" s="553"/>
      <c r="U21" s="553"/>
      <c r="V21" s="553"/>
    </row>
    <row r="22" spans="1:22" ht="22.5" customHeight="1" thickBot="1" x14ac:dyDescent="0.2">
      <c r="B22" s="537" t="s">
        <v>138</v>
      </c>
      <c r="C22" s="538"/>
      <c r="D22" s="539"/>
      <c r="E22" s="223">
        <f>E20+E21</f>
        <v>0</v>
      </c>
      <c r="H22" s="363"/>
      <c r="I22" s="363"/>
      <c r="J22" s="363"/>
      <c r="K22" s="363"/>
      <c r="L22" s="363"/>
      <c r="M22" s="363"/>
      <c r="N22" s="363"/>
      <c r="O22" s="112"/>
      <c r="P22" s="553"/>
      <c r="Q22" s="553"/>
      <c r="R22" s="553"/>
      <c r="S22" s="553"/>
      <c r="T22" s="553"/>
      <c r="U22" s="553"/>
      <c r="V22" s="553"/>
    </row>
    <row r="23" spans="1:22" ht="22.5" customHeight="1" x14ac:dyDescent="0.15">
      <c r="B23" s="527"/>
      <c r="C23" s="527"/>
      <c r="D23" s="527"/>
      <c r="E23" s="527"/>
      <c r="F23" s="527"/>
      <c r="G23" s="527"/>
      <c r="O23" s="112"/>
      <c r="P23" s="239"/>
      <c r="Q23" s="239"/>
      <c r="R23" s="239"/>
      <c r="S23" s="239"/>
      <c r="T23" s="140"/>
    </row>
    <row r="24" spans="1:22" ht="22.5" customHeight="1" x14ac:dyDescent="0.15">
      <c r="A24" s="556" t="str">
        <f>県大会印刷シート!$A$1</f>
        <v>第４７回愛知県中学生新人バドミントン大会申込書</v>
      </c>
      <c r="B24" s="556"/>
      <c r="C24" s="556"/>
      <c r="D24" s="556"/>
      <c r="E24" s="556"/>
      <c r="F24" s="556"/>
      <c r="G24" s="556"/>
      <c r="H24" s="556"/>
      <c r="I24" s="556"/>
      <c r="J24" s="556"/>
      <c r="K24" s="556"/>
      <c r="L24" s="556"/>
      <c r="M24" s="556"/>
      <c r="N24" s="556"/>
      <c r="O24" s="556"/>
    </row>
    <row r="25" spans="1:22" ht="22.5" customHeight="1" thickBot="1" x14ac:dyDescent="0.2">
      <c r="M25" s="208"/>
      <c r="N25" s="208" t="s">
        <v>477</v>
      </c>
      <c r="O25" s="112"/>
      <c r="P25" s="142"/>
      <c r="Q25" s="54" t="s">
        <v>456</v>
      </c>
    </row>
    <row r="26" spans="1:22" ht="22.5" customHeight="1" x14ac:dyDescent="0.15">
      <c r="A26" s="554" t="s">
        <v>158</v>
      </c>
      <c r="B26" s="555"/>
      <c r="C26" s="550">
        <f>C3</f>
        <v>0</v>
      </c>
      <c r="D26" s="551"/>
      <c r="E26" s="551"/>
      <c r="F26" s="551"/>
      <c r="G26" s="551"/>
      <c r="H26" s="551"/>
      <c r="I26" s="551"/>
      <c r="J26" s="551"/>
      <c r="K26" s="551"/>
      <c r="L26" s="551"/>
      <c r="M26" s="551"/>
      <c r="N26" s="552"/>
      <c r="O26" s="111"/>
      <c r="P26" s="143"/>
      <c r="Q26" s="54" t="s">
        <v>457</v>
      </c>
    </row>
    <row r="27" spans="1:22" ht="22.5" customHeight="1" x14ac:dyDescent="0.15">
      <c r="A27" s="531" t="s">
        <v>159</v>
      </c>
      <c r="B27" s="532"/>
      <c r="C27" s="541">
        <f>C4</f>
        <v>0</v>
      </c>
      <c r="D27" s="542"/>
      <c r="E27" s="542"/>
      <c r="F27" s="542"/>
      <c r="G27" s="542"/>
      <c r="H27" s="542"/>
      <c r="I27" s="542"/>
      <c r="J27" s="542"/>
      <c r="K27" s="542"/>
      <c r="L27" s="542"/>
      <c r="M27" s="542"/>
      <c r="N27" s="543"/>
      <c r="O27" s="111"/>
      <c r="P27" s="143"/>
    </row>
    <row r="28" spans="1:22" ht="22.5" customHeight="1" thickBot="1" x14ac:dyDescent="0.2">
      <c r="A28" s="533" t="s">
        <v>125</v>
      </c>
      <c r="B28" s="534"/>
      <c r="C28" s="528" t="str">
        <f>C5</f>
        <v/>
      </c>
      <c r="D28" s="529"/>
      <c r="E28" s="529"/>
      <c r="F28" s="160"/>
      <c r="G28" s="161"/>
      <c r="H28" s="162"/>
      <c r="I28" s="534" t="s">
        <v>153</v>
      </c>
      <c r="J28" s="534"/>
      <c r="K28" s="528" t="str">
        <f>K5</f>
        <v/>
      </c>
      <c r="L28" s="529"/>
      <c r="M28" s="529"/>
      <c r="N28" s="530"/>
      <c r="O28" s="111"/>
      <c r="P28" s="143"/>
      <c r="Q28" s="144"/>
      <c r="R28" s="144"/>
      <c r="S28" s="144"/>
      <c r="T28" s="144"/>
      <c r="U28" s="144"/>
    </row>
    <row r="29" spans="1:22" ht="11.25" customHeight="1" x14ac:dyDescent="0.15"/>
    <row r="30" spans="1:22" ht="22.5" customHeight="1" thickBot="1" x14ac:dyDescent="0.2">
      <c r="K30" s="535" t="s">
        <v>126</v>
      </c>
      <c r="L30" s="536"/>
      <c r="M30" s="544" t="str">
        <f>IF(クラブチーム用入力シート!D12="","",クラブチーム用入力シート!D12)</f>
        <v/>
      </c>
      <c r="N30" s="545"/>
      <c r="O30" s="546"/>
      <c r="P30" s="144"/>
      <c r="Q30" s="144"/>
      <c r="R30" s="144"/>
    </row>
    <row r="31" spans="1:22" ht="27" customHeight="1" thickBot="1" x14ac:dyDescent="0.2">
      <c r="A31" s="156" t="s">
        <v>127</v>
      </c>
      <c r="B31" s="152" t="s">
        <v>130</v>
      </c>
      <c r="C31" s="153" t="s">
        <v>128</v>
      </c>
      <c r="D31" s="199" t="s">
        <v>468</v>
      </c>
      <c r="E31" s="155" t="s">
        <v>429</v>
      </c>
      <c r="G31" s="156" t="s">
        <v>127</v>
      </c>
      <c r="H31" s="152" t="s">
        <v>130</v>
      </c>
      <c r="I31" s="153" t="s">
        <v>128</v>
      </c>
      <c r="J31" s="154" t="s">
        <v>473</v>
      </c>
      <c r="K31" s="154" t="s">
        <v>429</v>
      </c>
      <c r="L31" s="154" t="s">
        <v>430</v>
      </c>
      <c r="M31" s="153" t="s">
        <v>128</v>
      </c>
      <c r="N31" s="154" t="s">
        <v>473</v>
      </c>
      <c r="O31" s="155" t="s">
        <v>429</v>
      </c>
      <c r="Q31" s="144"/>
      <c r="R31" s="144"/>
      <c r="S31" s="144"/>
      <c r="T31" s="144"/>
      <c r="U31" s="144"/>
    </row>
    <row r="32" spans="1:22" ht="32.1" customHeight="1" x14ac:dyDescent="0.15">
      <c r="A32" s="157" t="s">
        <v>491</v>
      </c>
      <c r="B32" s="203">
        <f>HLOOKUP(A32,クラブチーム用入力シート!$D$34:$S$38,2,0)</f>
        <v>0</v>
      </c>
      <c r="C32" s="204">
        <f>HLOOKUP(A32,クラブチーム用入力シート!$D$34:$S$38,3,0)</f>
        <v>0</v>
      </c>
      <c r="D32" s="217">
        <f>HLOOKUP(A32,クラブチーム用入力シート!$D$34:$S$38,4,0)</f>
        <v>0</v>
      </c>
      <c r="E32" s="321">
        <f>HLOOKUP(A32,クラブチーム用入力シート!$D$34:$S$38,5,0)</f>
        <v>0</v>
      </c>
      <c r="G32" s="170" t="s">
        <v>494</v>
      </c>
      <c r="H32" s="301">
        <f>HLOOKUP(G32,クラブチーム用入力シート!$Y$41:$AF$44,3,0)</f>
        <v>0</v>
      </c>
      <c r="I32" s="302" t="e">
        <f>HLOOKUP(H32,クラブチーム用入力シート!$D$42:$S$43,2,0)</f>
        <v>#N/A</v>
      </c>
      <c r="J32" s="302">
        <f>HLOOKUP(G32,クラブチーム用入力シート!$Y$41:$AF$46,5,0)</f>
        <v>0</v>
      </c>
      <c r="K32" s="302" t="e">
        <f>HLOOKUP(H32,クラブチーム用入力シート!$D$42:$S$45,4,0)</f>
        <v>#N/A</v>
      </c>
      <c r="L32" s="302">
        <f>HLOOKUP(G32,クラブチーム用入力シート!$Y$41:$AF$44,4,0)</f>
        <v>0</v>
      </c>
      <c r="M32" s="302" t="e">
        <f>HLOOKUP(L32,クラブチーム用入力シート!$D$42:$S$43,2,0)</f>
        <v>#N/A</v>
      </c>
      <c r="N32" s="303">
        <f>HLOOKUP(G32,クラブチーム用入力シート!$Y$41:$AF$46,6,0)</f>
        <v>0</v>
      </c>
      <c r="O32" s="304" t="e">
        <f>HLOOKUP(L32,クラブチーム用入力シート!$D$42:$S$45,4,0)</f>
        <v>#N/A</v>
      </c>
    </row>
    <row r="33" spans="1:22" ht="32.1" customHeight="1" x14ac:dyDescent="0.15">
      <c r="A33" s="158" t="s">
        <v>492</v>
      </c>
      <c r="B33" s="275">
        <f>HLOOKUP(A33,クラブチーム用入力シート!$D$34:$S$38,2,0)</f>
        <v>0</v>
      </c>
      <c r="C33" s="276">
        <f>HLOOKUP(A33,クラブチーム用入力シート!$D$34:$S$38,3,0)</f>
        <v>0</v>
      </c>
      <c r="D33" s="292">
        <f>HLOOKUP(A33,クラブチーム用入力シート!$D$34:$S$38,4,0)</f>
        <v>0</v>
      </c>
      <c r="E33" s="322">
        <f>HLOOKUP(A33,クラブチーム用入力シート!$D$34:$S$38,5,0)</f>
        <v>0</v>
      </c>
      <c r="G33" s="158" t="s">
        <v>354</v>
      </c>
      <c r="H33" s="150">
        <f>HLOOKUP(G33,クラブチーム用入力シート!$Y$41:$AF$44,3,0)</f>
        <v>0</v>
      </c>
      <c r="I33" s="151" t="e">
        <f>HLOOKUP(H33,クラブチーム用入力シート!$D$42:$S$43,2,0)</f>
        <v>#N/A</v>
      </c>
      <c r="J33" s="151">
        <f>HLOOKUP(G33,クラブチーム用入力シート!$Y$41:$AF$46,5,0)</f>
        <v>0</v>
      </c>
      <c r="K33" s="151" t="e">
        <f>HLOOKUP(H33,クラブチーム用入力シート!$D$42:$S$45,4,0)</f>
        <v>#N/A</v>
      </c>
      <c r="L33" s="151">
        <f>HLOOKUP(G33,クラブチーム用入力シート!$Y$41:$AF$44,4,0)</f>
        <v>0</v>
      </c>
      <c r="M33" s="151" t="e">
        <f>HLOOKUP(L33,クラブチーム用入力シート!$D$42:$S$43,2,0)</f>
        <v>#N/A</v>
      </c>
      <c r="N33" s="202">
        <f>HLOOKUP(G33,クラブチーム用入力シート!$Y$41:$AF$46,6,0)</f>
        <v>0</v>
      </c>
      <c r="O33" s="274" t="e">
        <f>HLOOKUP(L33,クラブチーム用入力シート!$D$42:$S$45,4,0)</f>
        <v>#N/A</v>
      </c>
    </row>
    <row r="34" spans="1:22" ht="32.1" customHeight="1" x14ac:dyDescent="0.15">
      <c r="A34" s="158" t="s">
        <v>336</v>
      </c>
      <c r="B34" s="218">
        <f>HLOOKUP(A34,クラブチーム用入力シート!$D$34:$S$38,2,0)</f>
        <v>0</v>
      </c>
      <c r="C34" s="206">
        <f>HLOOKUP(A34,クラブチーム用入力シート!$D$34:$S$38,3,0)</f>
        <v>0</v>
      </c>
      <c r="D34" s="219">
        <f>HLOOKUP(A34,クラブチーム用入力シート!$D$34:$S$38,4,0)</f>
        <v>0</v>
      </c>
      <c r="E34" s="323">
        <f>HLOOKUP(A34,クラブチーム用入力シート!$D$34:$S$38,5,0)</f>
        <v>0</v>
      </c>
      <c r="G34" s="158" t="s">
        <v>355</v>
      </c>
      <c r="H34" s="150">
        <f>HLOOKUP(G34,クラブチーム用入力シート!$Y$41:$AF$44,3,0)</f>
        <v>0</v>
      </c>
      <c r="I34" s="151" t="e">
        <f>HLOOKUP(H34,クラブチーム用入力シート!$D$42:$S$43,2,0)</f>
        <v>#N/A</v>
      </c>
      <c r="J34" s="151">
        <f>HLOOKUP(G34,クラブチーム用入力シート!$Y$41:$AF$46,5,0)</f>
        <v>0</v>
      </c>
      <c r="K34" s="151" t="e">
        <f>HLOOKUP(H34,クラブチーム用入力シート!$D$42:$S$45,4,0)</f>
        <v>#N/A</v>
      </c>
      <c r="L34" s="151">
        <f>HLOOKUP(G34,クラブチーム用入力シート!$Y$41:$AF$44,4,0)</f>
        <v>0</v>
      </c>
      <c r="M34" s="151" t="e">
        <f>HLOOKUP(L34,クラブチーム用入力シート!$D$42:$S$43,2,0)</f>
        <v>#N/A</v>
      </c>
      <c r="N34" s="202">
        <f>HLOOKUP(G34,クラブチーム用入力シート!$Y$41:$AF$46,6,0)</f>
        <v>0</v>
      </c>
      <c r="O34" s="274" t="e">
        <f>HLOOKUP(L34,クラブチーム用入力シート!$D$42:$S$45,4,0)</f>
        <v>#N/A</v>
      </c>
    </row>
    <row r="35" spans="1:22" ht="32.1" customHeight="1" x14ac:dyDescent="0.15">
      <c r="A35" s="158" t="s">
        <v>337</v>
      </c>
      <c r="B35" s="218">
        <f>HLOOKUP(A35,クラブチーム用入力シート!$D$34:$S$38,2,0)</f>
        <v>0</v>
      </c>
      <c r="C35" s="206">
        <f>HLOOKUP(A35,クラブチーム用入力シート!$D$34:$S$38,3,0)</f>
        <v>0</v>
      </c>
      <c r="D35" s="219">
        <f>HLOOKUP(A35,クラブチーム用入力シート!$D$34:$S$38,4,0)</f>
        <v>0</v>
      </c>
      <c r="E35" s="323">
        <f>HLOOKUP(A35,クラブチーム用入力シート!$D$34:$S$38,5,0)</f>
        <v>0</v>
      </c>
      <c r="G35" s="158" t="s">
        <v>356</v>
      </c>
      <c r="H35" s="150">
        <f>HLOOKUP(G35,クラブチーム用入力シート!$Y$41:$AF$44,3,0)</f>
        <v>0</v>
      </c>
      <c r="I35" s="151" t="e">
        <f>HLOOKUP(H35,クラブチーム用入力シート!$D$42:$S$43,2,0)</f>
        <v>#N/A</v>
      </c>
      <c r="J35" s="151">
        <f>HLOOKUP(G35,クラブチーム用入力シート!$Y$41:$AF$46,5,0)</f>
        <v>0</v>
      </c>
      <c r="K35" s="151" t="e">
        <f>HLOOKUP(H35,クラブチーム用入力シート!$D$42:$S$45,4,0)</f>
        <v>#N/A</v>
      </c>
      <c r="L35" s="151">
        <f>HLOOKUP(G35,クラブチーム用入力シート!$Y$41:$AF$44,4,0)</f>
        <v>0</v>
      </c>
      <c r="M35" s="151" t="e">
        <f>HLOOKUP(L35,クラブチーム用入力シート!$D$42:$S$43,2,0)</f>
        <v>#N/A</v>
      </c>
      <c r="N35" s="202">
        <f>HLOOKUP(G35,クラブチーム用入力シート!$Y$41:$AF$46,6,0)</f>
        <v>0</v>
      </c>
      <c r="O35" s="274" t="e">
        <f>HLOOKUP(H35,クラブチーム用入力シート!$D$42:$S$45,4,0)</f>
        <v>#N/A</v>
      </c>
    </row>
    <row r="36" spans="1:22" ht="32.1" customHeight="1" x14ac:dyDescent="0.15">
      <c r="A36" s="158" t="s">
        <v>338</v>
      </c>
      <c r="B36" s="218">
        <f>HLOOKUP(A36,クラブチーム用入力シート!$D$34:$S$38,2,0)</f>
        <v>0</v>
      </c>
      <c r="C36" s="206">
        <f>HLOOKUP(A36,クラブチーム用入力シート!$D$34:$S$38,3,0)</f>
        <v>0</v>
      </c>
      <c r="D36" s="219">
        <f>HLOOKUP(A36,クラブチーム用入力シート!$D$34:$S$38,4,0)</f>
        <v>0</v>
      </c>
      <c r="E36" s="323">
        <f>HLOOKUP(A36,クラブチーム用入力シート!$D$34:$S$38,5,0)</f>
        <v>0</v>
      </c>
      <c r="G36" s="158" t="s">
        <v>357</v>
      </c>
      <c r="H36" s="296">
        <f>HLOOKUP(G36,クラブチーム用入力シート!$Y$41:$AF$44,3,0)</f>
        <v>0</v>
      </c>
      <c r="I36" s="290" t="e">
        <f>HLOOKUP(H36,クラブチーム用入力シート!$D$42:$S$43,2,0)</f>
        <v>#N/A</v>
      </c>
      <c r="J36" s="290">
        <f>HLOOKUP(G36,クラブチーム用入力シート!$Y$41:$AF$46,5,0)</f>
        <v>0</v>
      </c>
      <c r="K36" s="290" t="e">
        <f>HLOOKUP(H36,クラブチーム用入力シート!$D$42:$S$45,4,0)</f>
        <v>#N/A</v>
      </c>
      <c r="L36" s="290">
        <f>HLOOKUP(G36,クラブチーム用入力シート!$Y$41:$AF$44,4,0)</f>
        <v>0</v>
      </c>
      <c r="M36" s="290" t="e">
        <f>HLOOKUP(L36,クラブチーム用入力シート!$D$42:$S$43,2,0)</f>
        <v>#N/A</v>
      </c>
      <c r="N36" s="283">
        <f>HLOOKUP(G36,クラブチーム用入力シート!$Y$41:$AF$46,6,0)</f>
        <v>0</v>
      </c>
      <c r="O36" s="297" t="e">
        <f>HLOOKUP(L36,クラブチーム用入力シート!$D$42:$S$45,4,0)</f>
        <v>#N/A</v>
      </c>
    </row>
    <row r="37" spans="1:22" ht="32.1" customHeight="1" x14ac:dyDescent="0.15">
      <c r="A37" s="158" t="s">
        <v>339</v>
      </c>
      <c r="B37" s="291">
        <f>HLOOKUP(A37,クラブチーム用入力シート!$D$34:$S$38,2,0)</f>
        <v>0</v>
      </c>
      <c r="C37" s="276">
        <f>HLOOKUP(A37,クラブチーム用入力シート!$D$34:$S$38,3,0)</f>
        <v>0</v>
      </c>
      <c r="D37" s="292">
        <f>HLOOKUP(A37,クラブチーム用入力シート!$D$34:$S$38,4,0)</f>
        <v>0</v>
      </c>
      <c r="E37" s="322">
        <f>HLOOKUP(A37,クラブチーム用入力シート!$D$34:$S$38,5,0)</f>
        <v>0</v>
      </c>
      <c r="G37" s="158" t="s">
        <v>358</v>
      </c>
      <c r="H37" s="296">
        <f>HLOOKUP(G37,クラブチーム用入力シート!$Y$41:$AF$44,3,0)</f>
        <v>0</v>
      </c>
      <c r="I37" s="290" t="e">
        <f>HLOOKUP(H37,クラブチーム用入力シート!$D$42:$S$43,2,0)</f>
        <v>#N/A</v>
      </c>
      <c r="J37" s="290">
        <f>HLOOKUP(G37,クラブチーム用入力シート!$Y$41:$AF$46,5,0)</f>
        <v>0</v>
      </c>
      <c r="K37" s="290" t="e">
        <f>HLOOKUP(H37,クラブチーム用入力シート!$D$42:$S$45,4,0)</f>
        <v>#N/A</v>
      </c>
      <c r="L37" s="290">
        <f>HLOOKUP(G37,クラブチーム用入力シート!$Y$41:$AF$44,4,0)</f>
        <v>0</v>
      </c>
      <c r="M37" s="290" t="e">
        <f>HLOOKUP(L37,クラブチーム用入力シート!$D$42:$S$43,2,0)</f>
        <v>#N/A</v>
      </c>
      <c r="N37" s="283">
        <f>HLOOKUP(G37,クラブチーム用入力シート!$Y$41:$AF$46,6,0)</f>
        <v>0</v>
      </c>
      <c r="O37" s="297" t="e">
        <f>HLOOKUP(L37,クラブチーム用入力シート!$D$42:$S$45,4,0)</f>
        <v>#N/A</v>
      </c>
    </row>
    <row r="38" spans="1:22" ht="32.1" customHeight="1" x14ac:dyDescent="0.15">
      <c r="A38" s="158" t="s">
        <v>340</v>
      </c>
      <c r="B38" s="291">
        <f>HLOOKUP(A38,クラブチーム用入力シート!$D$34:$S$38,2,0)</f>
        <v>0</v>
      </c>
      <c r="C38" s="276">
        <f>HLOOKUP(A38,クラブチーム用入力シート!$D$34:$S$38,3,0)</f>
        <v>0</v>
      </c>
      <c r="D38" s="292">
        <f>HLOOKUP(A38,クラブチーム用入力シート!$D$34:$S$38,4,0)</f>
        <v>0</v>
      </c>
      <c r="E38" s="322">
        <f>HLOOKUP(A38,クラブチーム用入力シート!$D$34:$S$38,5,0)</f>
        <v>0</v>
      </c>
      <c r="G38" s="158" t="s">
        <v>412</v>
      </c>
      <c r="H38" s="296">
        <f>HLOOKUP(G38,クラブチーム用入力シート!$Y$41:$AF$44,3,0)</f>
        <v>0</v>
      </c>
      <c r="I38" s="290" t="e">
        <f>HLOOKUP(H38,クラブチーム用入力シート!$D$42:$S$43,2,0)</f>
        <v>#N/A</v>
      </c>
      <c r="J38" s="290">
        <f>HLOOKUP(G38,クラブチーム用入力シート!$Y$41:$AF$46,5,0)</f>
        <v>0</v>
      </c>
      <c r="K38" s="290" t="e">
        <f>HLOOKUP(H38,クラブチーム用入力シート!$D$42:$S$45,4,0)</f>
        <v>#N/A</v>
      </c>
      <c r="L38" s="290">
        <f>HLOOKUP(G38,クラブチーム用入力シート!$Y$41:$AF$44,4,0)</f>
        <v>0</v>
      </c>
      <c r="M38" s="290" t="e">
        <f>HLOOKUP(L38,クラブチーム用入力シート!$D$42:$S$43,2,0)</f>
        <v>#N/A</v>
      </c>
      <c r="N38" s="283">
        <f>HLOOKUP(G38,クラブチーム用入力シート!$Y$41:$AF$46,6,0)</f>
        <v>0</v>
      </c>
      <c r="O38" s="297" t="e">
        <f>HLOOKUP(L38,クラブチーム用入力シート!$D$42:$S$45,4,0)</f>
        <v>#N/A</v>
      </c>
    </row>
    <row r="39" spans="1:22" ht="32.1" customHeight="1" thickBot="1" x14ac:dyDescent="0.2">
      <c r="A39" s="158" t="s">
        <v>341</v>
      </c>
      <c r="B39" s="291">
        <f>HLOOKUP(A39,クラブチーム用入力シート!$D$34:$S$38,2,0)</f>
        <v>0</v>
      </c>
      <c r="C39" s="276">
        <f>HLOOKUP(A39,クラブチーム用入力シート!$D$34:$S$38,3,0)</f>
        <v>0</v>
      </c>
      <c r="D39" s="292">
        <f>HLOOKUP(A39,クラブチーム用入力シート!$D$34:$S$38,4,0)</f>
        <v>0</v>
      </c>
      <c r="E39" s="322">
        <f>HLOOKUP(A39,クラブチーム用入力シート!$D$34:$S$38,5,0)</f>
        <v>0</v>
      </c>
      <c r="G39" s="159" t="s">
        <v>413</v>
      </c>
      <c r="H39" s="298">
        <f>HLOOKUP(G39,クラブチーム用入力シート!$Y$41:$AF$44,3,0)</f>
        <v>0</v>
      </c>
      <c r="I39" s="299" t="e">
        <f>HLOOKUP(H39,クラブチーム用入力シート!$D$42:$S$43,2,0)</f>
        <v>#N/A</v>
      </c>
      <c r="J39" s="299">
        <f>HLOOKUP(G39,クラブチーム用入力シート!$Y$41:$AF$46,5,0)</f>
        <v>0</v>
      </c>
      <c r="K39" s="299" t="e">
        <f>HLOOKUP(H39,クラブチーム用入力シート!$D$42:$S$45,4,0)</f>
        <v>#N/A</v>
      </c>
      <c r="L39" s="299">
        <f>HLOOKUP(G39,クラブチーム用入力シート!$Y$41:$AF$44,4,0)</f>
        <v>0</v>
      </c>
      <c r="M39" s="299" t="e">
        <f>HLOOKUP(L39,クラブチーム用入力シート!$D$42:$S$43,2,0)</f>
        <v>#N/A</v>
      </c>
      <c r="N39" s="287">
        <f>HLOOKUP(G39,クラブチーム用入力シート!$Y$41:$AF$46,6,0)</f>
        <v>0</v>
      </c>
      <c r="O39" s="300" t="e">
        <f>HLOOKUP(L39,クラブチーム用入力シート!$D$42:$S$45,4,0)</f>
        <v>#N/A</v>
      </c>
    </row>
    <row r="40" spans="1:22" ht="31.5" customHeight="1" thickBot="1" x14ac:dyDescent="0.2">
      <c r="A40" s="158" t="s">
        <v>342</v>
      </c>
      <c r="B40" s="293">
        <f>HLOOKUP(A40,クラブチーム用入力シート!$D$34:$S$38,2,0)</f>
        <v>0</v>
      </c>
      <c r="C40" s="294">
        <f>HLOOKUP(A40,クラブチーム用入力シート!$D$34:$S$38,3,0)</f>
        <v>0</v>
      </c>
      <c r="D40" s="295">
        <f>HLOOKUP(A40,クラブチーム用入力シート!$D$34:$S$38,4,0)</f>
        <v>0</v>
      </c>
      <c r="E40" s="324">
        <f>HLOOKUP(A40,クラブチーム用入力シート!$D$34:$S$38,5,0)</f>
        <v>0</v>
      </c>
      <c r="F40" s="210"/>
    </row>
    <row r="41" spans="1:22" ht="22.5" customHeight="1" thickBot="1" x14ac:dyDescent="0.2">
      <c r="A41" s="168"/>
      <c r="B41" s="169"/>
      <c r="C41" s="169"/>
      <c r="D41" s="169"/>
      <c r="E41" s="168"/>
      <c r="F41" s="200"/>
      <c r="G41" s="200"/>
      <c r="H41" s="548" t="s">
        <v>476</v>
      </c>
      <c r="I41" s="548"/>
      <c r="J41" s="548"/>
      <c r="K41" s="548"/>
      <c r="L41" s="548"/>
      <c r="M41" s="548"/>
      <c r="N41" s="548"/>
    </row>
    <row r="42" spans="1:22" ht="22.5" customHeight="1" x14ac:dyDescent="0.15">
      <c r="B42" s="163" t="s">
        <v>466</v>
      </c>
      <c r="C42" s="164" t="s">
        <v>141</v>
      </c>
      <c r="D42" s="164"/>
      <c r="E42" s="165" t="s">
        <v>137</v>
      </c>
      <c r="H42" s="548" t="s">
        <v>475</v>
      </c>
      <c r="I42" s="548"/>
      <c r="J42" s="548"/>
      <c r="K42" s="548"/>
      <c r="L42" s="548"/>
      <c r="M42" s="548"/>
      <c r="N42" s="548"/>
    </row>
    <row r="43" spans="1:22" ht="22.5" customHeight="1" x14ac:dyDescent="0.15">
      <c r="B43" s="166" t="s">
        <v>200</v>
      </c>
      <c r="C43" s="145">
        <f>C20</f>
        <v>0</v>
      </c>
      <c r="D43" s="139" t="s">
        <v>142</v>
      </c>
      <c r="E43" s="221">
        <f>C43*1000</f>
        <v>0</v>
      </c>
      <c r="H43" s="196" t="s">
        <v>158</v>
      </c>
      <c r="I43" s="540">
        <f>C26</f>
        <v>0</v>
      </c>
      <c r="J43" s="540"/>
      <c r="K43" s="540"/>
      <c r="L43" s="540"/>
      <c r="M43" s="540"/>
      <c r="N43" s="540"/>
      <c r="O43" s="220"/>
      <c r="P43" s="146"/>
      <c r="Q43" s="146"/>
      <c r="R43" s="146"/>
      <c r="S43" s="146"/>
      <c r="T43" s="146"/>
    </row>
    <row r="44" spans="1:22" ht="22.5" customHeight="1" x14ac:dyDescent="0.15">
      <c r="B44" s="167" t="s">
        <v>201</v>
      </c>
      <c r="C44" s="147">
        <f>C21</f>
        <v>0</v>
      </c>
      <c r="D44" s="141" t="s">
        <v>143</v>
      </c>
      <c r="E44" s="222">
        <f>C44*2000</f>
        <v>0</v>
      </c>
      <c r="H44" s="363" t="s">
        <v>162</v>
      </c>
      <c r="I44" s="363"/>
      <c r="J44" s="363"/>
      <c r="K44" s="363"/>
      <c r="L44" s="363"/>
      <c r="M44" s="363"/>
      <c r="N44" s="363"/>
      <c r="O44" s="112"/>
      <c r="P44" s="526" t="s">
        <v>525</v>
      </c>
      <c r="Q44" s="526"/>
      <c r="R44" s="526"/>
      <c r="S44" s="526"/>
      <c r="T44" s="526"/>
      <c r="U44" s="526"/>
      <c r="V44" s="526"/>
    </row>
    <row r="45" spans="1:22" ht="22.5" customHeight="1" thickBot="1" x14ac:dyDescent="0.2">
      <c r="B45" s="537" t="s">
        <v>138</v>
      </c>
      <c r="C45" s="538"/>
      <c r="D45" s="539"/>
      <c r="E45" s="223">
        <f>E43+E44</f>
        <v>0</v>
      </c>
      <c r="H45" s="363"/>
      <c r="I45" s="363"/>
      <c r="J45" s="363"/>
      <c r="K45" s="363"/>
      <c r="L45" s="363"/>
      <c r="M45" s="363"/>
      <c r="N45" s="363"/>
      <c r="O45" s="112"/>
      <c r="P45" s="526"/>
      <c r="Q45" s="526"/>
      <c r="R45" s="526"/>
      <c r="S45" s="526"/>
      <c r="T45" s="526"/>
      <c r="U45" s="526"/>
      <c r="V45" s="526"/>
    </row>
    <row r="46" spans="1:22" x14ac:dyDescent="0.15">
      <c r="B46" s="527"/>
      <c r="C46" s="527"/>
      <c r="D46" s="527"/>
      <c r="E46" s="527"/>
      <c r="F46" s="527"/>
      <c r="G46" s="527"/>
    </row>
  </sheetData>
  <mergeCells count="38">
    <mergeCell ref="C3:N3"/>
    <mergeCell ref="C4:N4"/>
    <mergeCell ref="K5:N5"/>
    <mergeCell ref="A1:O1"/>
    <mergeCell ref="A3:B3"/>
    <mergeCell ref="A4:B4"/>
    <mergeCell ref="A5:B5"/>
    <mergeCell ref="C5:E5"/>
    <mergeCell ref="I5:J5"/>
    <mergeCell ref="C26:N26"/>
    <mergeCell ref="B23:G23"/>
    <mergeCell ref="P21:V22"/>
    <mergeCell ref="A26:B26"/>
    <mergeCell ref="H42:N42"/>
    <mergeCell ref="H41:N41"/>
    <mergeCell ref="A24:O24"/>
    <mergeCell ref="B22:D22"/>
    <mergeCell ref="K7:L7"/>
    <mergeCell ref="H19:N19"/>
    <mergeCell ref="H18:N18"/>
    <mergeCell ref="I20:N20"/>
    <mergeCell ref="H21:H22"/>
    <mergeCell ref="I21:N22"/>
    <mergeCell ref="M7:O7"/>
    <mergeCell ref="P44:V45"/>
    <mergeCell ref="B46:G46"/>
    <mergeCell ref="K28:N28"/>
    <mergeCell ref="A27:B27"/>
    <mergeCell ref="A28:B28"/>
    <mergeCell ref="C28:E28"/>
    <mergeCell ref="I28:J28"/>
    <mergeCell ref="K30:L30"/>
    <mergeCell ref="B45:D45"/>
    <mergeCell ref="I43:N43"/>
    <mergeCell ref="H44:H45"/>
    <mergeCell ref="I44:N45"/>
    <mergeCell ref="C27:N27"/>
    <mergeCell ref="M30:O30"/>
  </mergeCells>
  <phoneticPr fontId="7"/>
  <pageMargins left="0.19685039370078741" right="0.11811023622047245" top="0.31496062992125984" bottom="0.19685039370078741" header="0" footer="0"/>
  <pageSetup paperSize="9" scale="97" orientation="landscape" r:id="rId1"/>
  <rowBreaks count="1" manualBreakCount="1">
    <brk id="23"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学校番号一覧</vt:lpstr>
      <vt:lpstr>申込入力シート</vt:lpstr>
      <vt:lpstr>県大会印刷シート</vt:lpstr>
      <vt:lpstr>クラブチーム用入力シート</vt:lpstr>
      <vt:lpstr>クラブチーム用印刷シート</vt:lpstr>
      <vt:lpstr>クラブチーム用印刷シート!Print_Area</vt:lpstr>
      <vt:lpstr>クラブチーム用入力シート!Print_Area</vt:lpstr>
      <vt:lpstr>県大会印刷シート!Print_Area</vt:lpstr>
      <vt:lpstr>申込入力シート!Print_Area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大府市</dc:creator>
  <cp:lastModifiedBy>大府市教育委員会</cp:lastModifiedBy>
  <cp:lastPrinted>2022-03-08T01:15:13Z</cp:lastPrinted>
  <dcterms:created xsi:type="dcterms:W3CDTF">2009-11-06T07:24:21Z</dcterms:created>
  <dcterms:modified xsi:type="dcterms:W3CDTF">2023-10-04T09:16:05Z</dcterms:modified>
</cp:coreProperties>
</file>