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05" yWindow="-105" windowWidth="19425" windowHeight="11760" tabRatio="756" activeTab="3"/>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s>
  <definedNames>
    <definedName name="_xlnm.Print_Area" localSheetId="4">クラブチーム用印刷シート!$A$1:$O$44</definedName>
    <definedName name="_xlnm.Print_Area" localSheetId="3">クラブチーム用入力シート!$B$1:$I$18</definedName>
    <definedName name="_xlnm.Print_Area" localSheetId="2">県大会印刷シート!$A$1:$Q$23</definedName>
    <definedName name="_xlnm.Print_Area" localSheetId="1">申込入力シート!$A$1:$H$16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7" l="1"/>
  <c r="C6" i="16"/>
  <c r="F76" i="18" l="1"/>
  <c r="Z73" i="18" s="1"/>
  <c r="H76" i="18"/>
  <c r="J76" i="18"/>
  <c r="L76" i="18"/>
  <c r="N76" i="18"/>
  <c r="P76" i="18"/>
  <c r="R76" i="18"/>
  <c r="D76" i="18"/>
  <c r="Y73" i="18" s="1"/>
  <c r="D70" i="18"/>
  <c r="E70" i="18"/>
  <c r="G70" i="18"/>
  <c r="AB67" i="18" s="1"/>
  <c r="H70" i="18"/>
  <c r="AC67" i="18" s="1"/>
  <c r="I70" i="18"/>
  <c r="AD67" i="18" s="1"/>
  <c r="J70" i="18"/>
  <c r="K70" i="18"/>
  <c r="L70" i="18"/>
  <c r="M70" i="18"/>
  <c r="N70" i="18"/>
  <c r="O70" i="18"/>
  <c r="P70" i="18"/>
  <c r="Q70" i="18"/>
  <c r="R70" i="18"/>
  <c r="S70" i="18"/>
  <c r="F70" i="18"/>
  <c r="AA67" i="18" s="1"/>
  <c r="AF75" i="18"/>
  <c r="AE75" i="18"/>
  <c r="AD75" i="18"/>
  <c r="AC75" i="18"/>
  <c r="AB75" i="18"/>
  <c r="AA75" i="18"/>
  <c r="Z75" i="18"/>
  <c r="Y75" i="18"/>
  <c r="AF74" i="18"/>
  <c r="AE74" i="18"/>
  <c r="AD74" i="18"/>
  <c r="AC74" i="18"/>
  <c r="AB74" i="18"/>
  <c r="AA74" i="18"/>
  <c r="Z74" i="18"/>
  <c r="Y74" i="18"/>
  <c r="AF73" i="18"/>
  <c r="AE73" i="18"/>
  <c r="AD73" i="18"/>
  <c r="AC73" i="18"/>
  <c r="AB73" i="18"/>
  <c r="AA73" i="18"/>
  <c r="AN67" i="18"/>
  <c r="AM67" i="18"/>
  <c r="AL67" i="18"/>
  <c r="AK67" i="18"/>
  <c r="AJ67" i="18"/>
  <c r="AI67" i="18"/>
  <c r="AH67" i="18"/>
  <c r="AG67" i="18"/>
  <c r="AF67" i="18"/>
  <c r="AE67" i="18"/>
  <c r="Z67" i="18"/>
  <c r="Y67" i="18"/>
  <c r="V61" i="18"/>
  <c r="R58" i="18"/>
  <c r="R57" i="18"/>
  <c r="R56" i="18"/>
  <c r="R55" i="18"/>
  <c r="O32" i="19"/>
  <c r="O33" i="19"/>
  <c r="O34" i="19"/>
  <c r="O35" i="19"/>
  <c r="O36" i="19"/>
  <c r="O37" i="19"/>
  <c r="O38" i="19"/>
  <c r="O31" i="19"/>
  <c r="H38" i="19"/>
  <c r="G38" i="19"/>
  <c r="F38" i="19"/>
  <c r="H37" i="19"/>
  <c r="G37" i="19"/>
  <c r="F37" i="19"/>
  <c r="H36" i="19"/>
  <c r="G36" i="19"/>
  <c r="F36" i="19"/>
  <c r="H35" i="19"/>
  <c r="G35" i="19"/>
  <c r="F35" i="19"/>
  <c r="H34" i="19"/>
  <c r="G34" i="19"/>
  <c r="F34" i="19"/>
  <c r="H33" i="19"/>
  <c r="G33" i="19"/>
  <c r="F33" i="19"/>
  <c r="H32" i="19"/>
  <c r="G32" i="19"/>
  <c r="F32" i="19"/>
  <c r="H31" i="19"/>
  <c r="G31" i="19"/>
  <c r="F31" i="19"/>
  <c r="B32" i="19"/>
  <c r="C32" i="19"/>
  <c r="D32" i="19"/>
  <c r="B33" i="19"/>
  <c r="C33" i="19"/>
  <c r="D33" i="19"/>
  <c r="B34" i="19"/>
  <c r="C34" i="19"/>
  <c r="D34" i="19"/>
  <c r="B35" i="19"/>
  <c r="C35" i="19"/>
  <c r="D35" i="19"/>
  <c r="B36" i="19"/>
  <c r="C36" i="19"/>
  <c r="D36" i="19"/>
  <c r="B37" i="19"/>
  <c r="C37" i="19"/>
  <c r="D37" i="19"/>
  <c r="B38" i="19"/>
  <c r="C38" i="19"/>
  <c r="D38" i="19"/>
  <c r="D31" i="19"/>
  <c r="C31" i="19"/>
  <c r="B31" i="19"/>
  <c r="M29" i="19" l="1"/>
  <c r="O10" i="19"/>
  <c r="O11" i="19"/>
  <c r="O12" i="19"/>
  <c r="O13" i="19"/>
  <c r="O14" i="19"/>
  <c r="O15" i="19"/>
  <c r="O16" i="19"/>
  <c r="O9" i="19"/>
  <c r="AF41" i="18"/>
  <c r="M38" i="19" s="1"/>
  <c r="N38" i="19" s="1"/>
  <c r="AE41" i="18"/>
  <c r="M37" i="19" s="1"/>
  <c r="N37" i="19" s="1"/>
  <c r="AD41" i="18"/>
  <c r="M36" i="19" s="1"/>
  <c r="N36" i="19" s="1"/>
  <c r="AC41" i="18"/>
  <c r="M35" i="19" s="1"/>
  <c r="N35" i="19" s="1"/>
  <c r="AB41" i="18"/>
  <c r="M34" i="19" s="1"/>
  <c r="N34" i="19" s="1"/>
  <c r="AA41" i="18"/>
  <c r="M33" i="19" s="1"/>
  <c r="N33" i="19" s="1"/>
  <c r="Z41" i="18"/>
  <c r="M32" i="19" s="1"/>
  <c r="N32" i="19" s="1"/>
  <c r="Y41" i="18"/>
  <c r="M31" i="19" s="1"/>
  <c r="N31" i="19" s="1"/>
  <c r="AF40" i="18"/>
  <c r="K38" i="19" s="1"/>
  <c r="L38" i="19" s="1"/>
  <c r="AE40" i="18"/>
  <c r="K37" i="19" s="1"/>
  <c r="L37" i="19" s="1"/>
  <c r="AD40" i="18"/>
  <c r="K36" i="19" s="1"/>
  <c r="L36" i="19" s="1"/>
  <c r="AC40" i="18"/>
  <c r="K35" i="19" s="1"/>
  <c r="L35" i="19" s="1"/>
  <c r="AB40" i="18"/>
  <c r="K34" i="19" s="1"/>
  <c r="L34" i="19" s="1"/>
  <c r="AA40" i="18"/>
  <c r="K33" i="19" s="1"/>
  <c r="L33" i="19" s="1"/>
  <c r="Z40" i="18"/>
  <c r="K32" i="19" s="1"/>
  <c r="L32" i="19" s="1"/>
  <c r="Y40" i="18"/>
  <c r="K31" i="19" s="1"/>
  <c r="L31" i="19" s="1"/>
  <c r="AF28" i="18"/>
  <c r="M16" i="19" s="1"/>
  <c r="N16" i="19" s="1"/>
  <c r="AF27" i="18"/>
  <c r="K16" i="19" s="1"/>
  <c r="L16" i="19" s="1"/>
  <c r="AE28" i="18"/>
  <c r="M15" i="19" s="1"/>
  <c r="N15" i="19" s="1"/>
  <c r="AE27" i="18"/>
  <c r="K15" i="19" s="1"/>
  <c r="L15" i="19" s="1"/>
  <c r="AD28" i="18"/>
  <c r="M14" i="19" s="1"/>
  <c r="N14" i="19" s="1"/>
  <c r="AD27" i="18"/>
  <c r="K14" i="19" s="1"/>
  <c r="L14" i="19" s="1"/>
  <c r="AC28" i="18"/>
  <c r="M13" i="19" s="1"/>
  <c r="N13" i="19" s="1"/>
  <c r="AC27" i="18"/>
  <c r="K13" i="19" s="1"/>
  <c r="L13" i="19" s="1"/>
  <c r="AB28" i="18"/>
  <c r="M12" i="19" s="1"/>
  <c r="N12" i="19" s="1"/>
  <c r="AB27" i="18"/>
  <c r="K12" i="19" s="1"/>
  <c r="L12" i="19" s="1"/>
  <c r="Z28" i="18"/>
  <c r="M10" i="19" s="1"/>
  <c r="N10" i="19" s="1"/>
  <c r="AA28" i="18"/>
  <c r="M11" i="19" s="1"/>
  <c r="N11" i="19" s="1"/>
  <c r="AA27" i="18"/>
  <c r="K11" i="19" s="1"/>
  <c r="L11" i="19" s="1"/>
  <c r="Z27" i="18"/>
  <c r="K10" i="19" s="1"/>
  <c r="L10" i="19" s="1"/>
  <c r="Y28" i="18"/>
  <c r="M9" i="19" s="1"/>
  <c r="N9" i="19" s="1"/>
  <c r="Y27" i="18"/>
  <c r="K9" i="19" s="1"/>
  <c r="L9" i="19" s="1"/>
  <c r="H16" i="19"/>
  <c r="G16" i="19"/>
  <c r="H15" i="19"/>
  <c r="G15" i="19"/>
  <c r="H14" i="19"/>
  <c r="G14" i="19"/>
  <c r="H13" i="19"/>
  <c r="G13" i="19"/>
  <c r="H12" i="19"/>
  <c r="G12" i="19"/>
  <c r="H11" i="19"/>
  <c r="G11" i="19"/>
  <c r="H10" i="19"/>
  <c r="G10" i="19"/>
  <c r="H9" i="19"/>
  <c r="G9" i="19"/>
  <c r="C10" i="19"/>
  <c r="D10" i="19"/>
  <c r="C11" i="19"/>
  <c r="D11" i="19"/>
  <c r="C12" i="19"/>
  <c r="D12" i="19"/>
  <c r="C13" i="19"/>
  <c r="D13" i="19"/>
  <c r="C14" i="19"/>
  <c r="D14" i="19"/>
  <c r="C15" i="19"/>
  <c r="D15" i="19"/>
  <c r="C16" i="19"/>
  <c r="D16" i="19"/>
  <c r="D9" i="19"/>
  <c r="C9" i="19"/>
  <c r="F16" i="19"/>
  <c r="F15" i="19"/>
  <c r="F14" i="19"/>
  <c r="F13" i="19"/>
  <c r="F12" i="19"/>
  <c r="F11" i="19"/>
  <c r="F10" i="19"/>
  <c r="F9" i="19"/>
  <c r="B10" i="19"/>
  <c r="B11" i="19"/>
  <c r="B12" i="19"/>
  <c r="B13" i="19"/>
  <c r="B14" i="19"/>
  <c r="B15" i="19"/>
  <c r="B16" i="19"/>
  <c r="B9" i="19"/>
  <c r="M7" i="19"/>
  <c r="K5" i="19"/>
  <c r="K27" i="19" s="1"/>
  <c r="C5" i="19"/>
  <c r="C27" i="19" s="1"/>
  <c r="AF39" i="18"/>
  <c r="X49" i="18" s="1"/>
  <c r="AE39" i="18"/>
  <c r="W49" i="18" s="1"/>
  <c r="AD39" i="18"/>
  <c r="AC39" i="18"/>
  <c r="U49" i="18" s="1"/>
  <c r="AB39" i="18"/>
  <c r="X48" i="18" s="1"/>
  <c r="AA39" i="18"/>
  <c r="W48" i="18" s="1"/>
  <c r="Z39" i="18"/>
  <c r="Y39" i="18"/>
  <c r="AA26" i="18"/>
  <c r="M48" i="18" s="1"/>
  <c r="AN33" i="18"/>
  <c r="R50" i="18" s="1"/>
  <c r="AM33" i="18"/>
  <c r="AL33" i="18"/>
  <c r="P50" i="18" s="1"/>
  <c r="AK33" i="18"/>
  <c r="O50" i="18" s="1"/>
  <c r="AJ33" i="18"/>
  <c r="T49" i="18" s="1"/>
  <c r="AI33" i="18"/>
  <c r="AH33" i="18"/>
  <c r="R49" i="18" s="1"/>
  <c r="AG33" i="18"/>
  <c r="Q49" i="18" s="1"/>
  <c r="AF33" i="18"/>
  <c r="P49" i="18" s="1"/>
  <c r="AE33" i="18"/>
  <c r="O49" i="18" s="1"/>
  <c r="AD33" i="18"/>
  <c r="T48" i="18" s="1"/>
  <c r="AC33" i="18"/>
  <c r="S48" i="18" s="1"/>
  <c r="AB33" i="18"/>
  <c r="AA33" i="18"/>
  <c r="Q48" i="18" s="1"/>
  <c r="Z33" i="18"/>
  <c r="P48" i="18" s="1"/>
  <c r="Y33" i="18"/>
  <c r="O48" i="18" s="1"/>
  <c r="Z20" i="18"/>
  <c r="F48" i="18" s="1"/>
  <c r="AC20" i="18"/>
  <c r="I48" i="18" s="1"/>
  <c r="AD20" i="18"/>
  <c r="J48" i="18" s="1"/>
  <c r="AE20" i="18"/>
  <c r="E49" i="18" s="1"/>
  <c r="AF20" i="18"/>
  <c r="F49" i="18" s="1"/>
  <c r="AH20" i="18"/>
  <c r="H49" i="18" s="1"/>
  <c r="AI20" i="18"/>
  <c r="AJ20" i="18"/>
  <c r="J49" i="18" s="1"/>
  <c r="AK20" i="18"/>
  <c r="E50" i="18" s="1"/>
  <c r="AL20" i="18"/>
  <c r="F50" i="18" s="1"/>
  <c r="AM20" i="18"/>
  <c r="G50" i="18" s="1"/>
  <c r="AN20" i="18"/>
  <c r="H50" i="18" s="1"/>
  <c r="Y20" i="18"/>
  <c r="E48" i="18" s="1"/>
  <c r="V49" i="18"/>
  <c r="I49" i="18"/>
  <c r="Q50" i="18"/>
  <c r="S49" i="18"/>
  <c r="M14" i="16"/>
  <c r="M13" i="16"/>
  <c r="M12" i="16"/>
  <c r="M11" i="16"/>
  <c r="C7" i="16"/>
  <c r="D8" i="18"/>
  <c r="D7" i="18"/>
  <c r="B48" i="18" s="1"/>
  <c r="R11" i="18"/>
  <c r="R10" i="18"/>
  <c r="R9" i="18"/>
  <c r="R8" i="18"/>
  <c r="C48" i="16"/>
  <c r="C47" i="16"/>
  <c r="L49" i="16"/>
  <c r="V13" i="16"/>
  <c r="R42" i="18"/>
  <c r="P42" i="18"/>
  <c r="N42" i="18"/>
  <c r="L42" i="18"/>
  <c r="J42" i="18"/>
  <c r="H42" i="18"/>
  <c r="F42" i="18"/>
  <c r="D42" i="18"/>
  <c r="S36" i="18"/>
  <c r="R36" i="18"/>
  <c r="Q36" i="18"/>
  <c r="P36" i="18"/>
  <c r="O36" i="18"/>
  <c r="N36" i="18"/>
  <c r="M36" i="18"/>
  <c r="L36" i="18"/>
  <c r="K36" i="18"/>
  <c r="J36" i="18"/>
  <c r="I36" i="18"/>
  <c r="H36" i="18"/>
  <c r="G36" i="18"/>
  <c r="F36" i="18"/>
  <c r="E36" i="18"/>
  <c r="D36" i="18"/>
  <c r="R23" i="18"/>
  <c r="S23" i="18"/>
  <c r="F29" i="18"/>
  <c r="Z26" i="18" s="1"/>
  <c r="L48" i="18" s="1"/>
  <c r="H29" i="18"/>
  <c r="J29" i="18"/>
  <c r="AB26" i="18" s="1"/>
  <c r="N48" i="18" s="1"/>
  <c r="L29" i="18"/>
  <c r="AC26" i="18" s="1"/>
  <c r="K49" i="18" s="1"/>
  <c r="N29" i="18"/>
  <c r="AD26" i="18" s="1"/>
  <c r="L49" i="18" s="1"/>
  <c r="P29" i="18"/>
  <c r="AE26" i="18" s="1"/>
  <c r="R29" i="18"/>
  <c r="AF26" i="18" s="1"/>
  <c r="N49" i="18" s="1"/>
  <c r="D29" i="18"/>
  <c r="Y26" i="18" s="1"/>
  <c r="E23" i="18"/>
  <c r="F23" i="18"/>
  <c r="AA20" i="18" s="1"/>
  <c r="G48" i="18" s="1"/>
  <c r="G23" i="18"/>
  <c r="AB20" i="18" s="1"/>
  <c r="H48" i="18" s="1"/>
  <c r="H23" i="18"/>
  <c r="I23" i="18"/>
  <c r="J23" i="18"/>
  <c r="K23" i="18"/>
  <c r="L23" i="18"/>
  <c r="AG20" i="18" s="1"/>
  <c r="G49" i="18" s="1"/>
  <c r="M23" i="18"/>
  <c r="N23" i="18"/>
  <c r="O23" i="18"/>
  <c r="P23" i="18"/>
  <c r="Q23" i="18"/>
  <c r="D23" i="18"/>
  <c r="B19" i="17" l="1"/>
  <c r="R48" i="18"/>
  <c r="V48" i="18"/>
  <c r="U48" i="18"/>
  <c r="M49" i="18"/>
  <c r="K48" i="18"/>
  <c r="BE19" i="16"/>
  <c r="BD19" i="16"/>
  <c r="BC19" i="16"/>
  <c r="AS19" i="16"/>
  <c r="AT19" i="16"/>
  <c r="AU19" i="16"/>
  <c r="AV19" i="16"/>
  <c r="AW19" i="16"/>
  <c r="AX19" i="16"/>
  <c r="AY19" i="16"/>
  <c r="AR19" i="16"/>
  <c r="AQ19" i="16"/>
  <c r="AP19" i="16"/>
  <c r="AE19" i="16"/>
  <c r="AF19" i="16"/>
  <c r="AG19" i="16"/>
  <c r="AH19" i="16"/>
  <c r="AI19" i="16"/>
  <c r="AJ19" i="16"/>
  <c r="AK19" i="16"/>
  <c r="AD19" i="16"/>
  <c r="A18" i="16" l="1"/>
  <c r="AH14" i="16" l="1"/>
  <c r="AH15" i="16"/>
  <c r="B1" i="18" l="1"/>
  <c r="A1" i="17"/>
  <c r="A23" i="19" s="1"/>
  <c r="E19" i="17" l="1"/>
  <c r="A1" i="19"/>
  <c r="BF16" i="16"/>
  <c r="BE16" i="16"/>
  <c r="BD16" i="16"/>
  <c r="BC16" i="16"/>
  <c r="BB19" i="16" s="1"/>
  <c r="BB16" i="16"/>
  <c r="BA19" i="16" s="1"/>
  <c r="BA16" i="16"/>
  <c r="AZ19" i="16" s="1"/>
  <c r="AR16" i="16"/>
  <c r="AQ16" i="16"/>
  <c r="AP16" i="16"/>
  <c r="AO19" i="16" s="1"/>
  <c r="AO16" i="16"/>
  <c r="AN19" i="16" s="1"/>
  <c r="AN16" i="16"/>
  <c r="AM19" i="16" s="1"/>
  <c r="AM16" i="16"/>
  <c r="AL19" i="16" s="1"/>
  <c r="A2" i="17"/>
  <c r="O12" i="17"/>
  <c r="O11" i="17"/>
  <c r="O10" i="17"/>
  <c r="O9" i="17"/>
  <c r="N12" i="17"/>
  <c r="N11" i="17"/>
  <c r="N10" i="17"/>
  <c r="N9" i="17"/>
  <c r="F12" i="17"/>
  <c r="F11" i="17"/>
  <c r="F10" i="17"/>
  <c r="F9" i="17"/>
  <c r="E12" i="17"/>
  <c r="E11" i="17"/>
  <c r="E10" i="17"/>
  <c r="E9" i="17"/>
  <c r="C20" i="19"/>
  <c r="C42" i="19" s="1"/>
  <c r="E42" i="19" s="1"/>
  <c r="C19" i="19"/>
  <c r="C41" i="19" s="1"/>
  <c r="E41" i="19" s="1"/>
  <c r="C4" i="19"/>
  <c r="C26" i="19" s="1"/>
  <c r="C3" i="19"/>
  <c r="K5" i="17"/>
  <c r="L7" i="17"/>
  <c r="C7" i="17"/>
  <c r="C4" i="17"/>
  <c r="C3" i="17"/>
  <c r="B20" i="17"/>
  <c r="E20" i="17" s="1"/>
  <c r="O16" i="17"/>
  <c r="O15" i="17"/>
  <c r="O14" i="17"/>
  <c r="L16" i="17"/>
  <c r="L15" i="17"/>
  <c r="L14" i="17"/>
  <c r="O13" i="17"/>
  <c r="L13" i="17"/>
  <c r="L12" i="17"/>
  <c r="L11" i="17"/>
  <c r="L10" i="17"/>
  <c r="L9" i="17"/>
  <c r="N16" i="17"/>
  <c r="N15" i="17"/>
  <c r="N14" i="17"/>
  <c r="N13" i="17"/>
  <c r="K16" i="17"/>
  <c r="K15" i="17"/>
  <c r="K14" i="17"/>
  <c r="K13" i="17"/>
  <c r="K12" i="17"/>
  <c r="K11" i="17"/>
  <c r="K10" i="17"/>
  <c r="K9" i="17"/>
  <c r="F16" i="17"/>
  <c r="F15" i="17"/>
  <c r="F14" i="17"/>
  <c r="F13" i="17"/>
  <c r="C16" i="17"/>
  <c r="C15" i="17"/>
  <c r="C14" i="17"/>
  <c r="C13" i="17"/>
  <c r="C12" i="17"/>
  <c r="C11" i="17"/>
  <c r="C10" i="17"/>
  <c r="C9" i="17"/>
  <c r="E16" i="17"/>
  <c r="B16" i="17"/>
  <c r="E15" i="17"/>
  <c r="B15" i="17"/>
  <c r="E14" i="17"/>
  <c r="B14" i="17"/>
  <c r="E13" i="17"/>
  <c r="B13" i="17"/>
  <c r="B12" i="17"/>
  <c r="B11" i="17"/>
  <c r="B10" i="17"/>
  <c r="B9" i="17"/>
  <c r="E43" i="19" l="1"/>
  <c r="J20" i="19"/>
  <c r="C25" i="19"/>
  <c r="J42" i="19" s="1"/>
  <c r="V14" i="18"/>
  <c r="D48" i="18" s="1"/>
  <c r="E19" i="19"/>
  <c r="AA18" i="16"/>
  <c r="E21" i="17"/>
  <c r="AB19" i="16" s="1"/>
  <c r="E20" i="19"/>
  <c r="E21" i="19" l="1"/>
  <c r="AC18" i="16"/>
  <c r="AC19" i="16"/>
  <c r="C48" i="18" l="1"/>
</calcChain>
</file>

<file path=xl/sharedStrings.xml><?xml version="1.0" encoding="utf-8"?>
<sst xmlns="http://schemas.openxmlformats.org/spreadsheetml/2006/main" count="955" uniqueCount="505">
  <si>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</si>
  <si>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</si>
  <si>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</si>
  <si>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</si>
  <si>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</si>
  <si>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</si>
  <si>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</si>
  <si>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</si>
  <si>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</si>
  <si>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</si>
  <si>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</si>
  <si>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</si>
  <si>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</si>
  <si>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</si>
  <si>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</si>
  <si>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</si>
  <si>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</si>
  <si>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</si>
  <si>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</si>
  <si>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</si>
  <si>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</si>
  <si>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</si>
  <si>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</si>
  <si>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</si>
  <si>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</si>
  <si>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</si>
  <si>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</si>
  <si>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</si>
  <si>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</si>
  <si>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</si>
  <si>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</si>
  <si>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</si>
  <si>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</si>
  <si>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</si>
  <si>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</si>
  <si>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6"/>
  </si>
  <si>
    <t>学校名</t>
    <rPh sb="0" eb="3">
      <t>ガッコウメイ</t>
    </rPh>
    <phoneticPr fontId="6"/>
  </si>
  <si>
    <t>男子単１</t>
    <rPh sb="0" eb="2">
      <t>ダンシ</t>
    </rPh>
    <rPh sb="2" eb="3">
      <t>タン</t>
    </rPh>
    <phoneticPr fontId="6"/>
  </si>
  <si>
    <t>男子単２</t>
    <rPh sb="0" eb="2">
      <t>ダンシ</t>
    </rPh>
    <rPh sb="2" eb="3">
      <t>タン</t>
    </rPh>
    <phoneticPr fontId="6"/>
  </si>
  <si>
    <t>男子単３</t>
    <rPh sb="0" eb="2">
      <t>ダンシ</t>
    </rPh>
    <rPh sb="2" eb="3">
      <t>タン</t>
    </rPh>
    <phoneticPr fontId="6"/>
  </si>
  <si>
    <t>男子単４</t>
    <rPh sb="0" eb="2">
      <t>ダンシ</t>
    </rPh>
    <rPh sb="2" eb="3">
      <t>タン</t>
    </rPh>
    <phoneticPr fontId="6"/>
  </si>
  <si>
    <t>男子複１</t>
    <rPh sb="0" eb="2">
      <t>ダンシ</t>
    </rPh>
    <rPh sb="2" eb="3">
      <t>フク</t>
    </rPh>
    <phoneticPr fontId="6"/>
  </si>
  <si>
    <t>男子複２</t>
    <rPh sb="0" eb="2">
      <t>ダンシ</t>
    </rPh>
    <rPh sb="2" eb="3">
      <t>フク</t>
    </rPh>
    <phoneticPr fontId="6"/>
  </si>
  <si>
    <t>男子複３</t>
    <rPh sb="0" eb="2">
      <t>ダンシ</t>
    </rPh>
    <rPh sb="2" eb="3">
      <t>フク</t>
    </rPh>
    <phoneticPr fontId="6"/>
  </si>
  <si>
    <t>男子複４</t>
    <rPh sb="0" eb="2">
      <t>ダンシ</t>
    </rPh>
    <rPh sb="2" eb="3">
      <t>フク</t>
    </rPh>
    <phoneticPr fontId="6"/>
  </si>
  <si>
    <t>学年</t>
    <rPh sb="0" eb="2">
      <t>ガクネン</t>
    </rPh>
    <phoneticPr fontId="6"/>
  </si>
  <si>
    <t>女子単１</t>
    <rPh sb="0" eb="2">
      <t>ジョシ</t>
    </rPh>
    <rPh sb="2" eb="3">
      <t>タン</t>
    </rPh>
    <phoneticPr fontId="6"/>
  </si>
  <si>
    <t>女子単２</t>
    <rPh sb="0" eb="2">
      <t>ジョシ</t>
    </rPh>
    <rPh sb="2" eb="3">
      <t>タン</t>
    </rPh>
    <phoneticPr fontId="6"/>
  </si>
  <si>
    <t>女子単３</t>
    <rPh sb="0" eb="2">
      <t>ジョシ</t>
    </rPh>
    <rPh sb="2" eb="3">
      <t>タン</t>
    </rPh>
    <phoneticPr fontId="6"/>
  </si>
  <si>
    <t>女子単４</t>
    <rPh sb="0" eb="2">
      <t>ジョシ</t>
    </rPh>
    <rPh sb="2" eb="3">
      <t>タン</t>
    </rPh>
    <phoneticPr fontId="6"/>
  </si>
  <si>
    <t>女子複１</t>
    <rPh sb="0" eb="2">
      <t>ジョシ</t>
    </rPh>
    <rPh sb="2" eb="3">
      <t>フク</t>
    </rPh>
    <phoneticPr fontId="6"/>
  </si>
  <si>
    <t>女子複２</t>
    <rPh sb="0" eb="2">
      <t>ジョシ</t>
    </rPh>
    <rPh sb="2" eb="3">
      <t>フク</t>
    </rPh>
    <phoneticPr fontId="6"/>
  </si>
  <si>
    <t>女子複４</t>
    <rPh sb="0" eb="2">
      <t>ジョシ</t>
    </rPh>
    <rPh sb="2" eb="3">
      <t>フク</t>
    </rPh>
    <phoneticPr fontId="6"/>
  </si>
  <si>
    <t>男子シングルス</t>
    <rPh sb="0" eb="2">
      <t>ダンシ</t>
    </rPh>
    <phoneticPr fontId="6"/>
  </si>
  <si>
    <t>男子ダブルス</t>
    <rPh sb="0" eb="2">
      <t>ダンシ</t>
    </rPh>
    <phoneticPr fontId="6"/>
  </si>
  <si>
    <t>女子シングルス</t>
    <rPh sb="0" eb="2">
      <t>ジョシ</t>
    </rPh>
    <phoneticPr fontId="6"/>
  </si>
  <si>
    <t>女子ダブルス</t>
    <rPh sb="0" eb="2">
      <t>ジョシ</t>
    </rPh>
    <phoneticPr fontId="6"/>
  </si>
  <si>
    <t>男子シングルス申込数</t>
    <rPh sb="0" eb="2">
      <t>ダンシ</t>
    </rPh>
    <rPh sb="7" eb="9">
      <t>モウシコミ</t>
    </rPh>
    <rPh sb="9" eb="10">
      <t>スウ</t>
    </rPh>
    <phoneticPr fontId="6"/>
  </si>
  <si>
    <t>男子ダブルス申込組数</t>
    <rPh sb="0" eb="2">
      <t>ダンシ</t>
    </rPh>
    <rPh sb="6" eb="8">
      <t>モウシコミ</t>
    </rPh>
    <rPh sb="8" eb="10">
      <t>クミスウ</t>
    </rPh>
    <phoneticPr fontId="6"/>
  </si>
  <si>
    <t>女子シングルス申込数</t>
    <rPh sb="0" eb="2">
      <t>ジョシ</t>
    </rPh>
    <rPh sb="7" eb="9">
      <t>モウシコミ</t>
    </rPh>
    <rPh sb="9" eb="10">
      <t>スウ</t>
    </rPh>
    <phoneticPr fontId="6"/>
  </si>
  <si>
    <t>女子ダブルス申込組数</t>
    <rPh sb="0" eb="2">
      <t>ジョシ</t>
    </rPh>
    <rPh sb="6" eb="8">
      <t>モウシコミ</t>
    </rPh>
    <rPh sb="8" eb="10">
      <t>クミスウ</t>
    </rPh>
    <phoneticPr fontId="6"/>
  </si>
  <si>
    <t>人</t>
    <rPh sb="0" eb="1">
      <t>ニン</t>
    </rPh>
    <phoneticPr fontId="6"/>
  </si>
  <si>
    <t>組</t>
    <rPh sb="0" eb="1">
      <t>クミ</t>
    </rPh>
    <phoneticPr fontId="6"/>
  </si>
  <si>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6"/>
  </si>
  <si>
    <t>※ランク順に入力してください。</t>
    <rPh sb="4" eb="5">
      <t>ジュン</t>
    </rPh>
    <rPh sb="6" eb="8">
      <t>ニュウリョク</t>
    </rPh>
    <phoneticPr fontId="6"/>
  </si>
  <si>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6"/>
  </si>
  <si>
    <t>※半角数字を入力</t>
    <rPh sb="1" eb="3">
      <t>ハンカク</t>
    </rPh>
    <rPh sb="3" eb="5">
      <t>スウジ</t>
    </rPh>
    <rPh sb="6" eb="8">
      <t>ニュウリョク</t>
    </rPh>
    <phoneticPr fontId="6"/>
  </si>
  <si>
    <t>大府北　三郎</t>
    <rPh sb="0" eb="2">
      <t>オオブ</t>
    </rPh>
    <rPh sb="2" eb="3">
      <t>キタ</t>
    </rPh>
    <rPh sb="4" eb="6">
      <t>サブロウ</t>
    </rPh>
    <phoneticPr fontId="6"/>
  </si>
  <si>
    <t>大北　宗佑</t>
    <rPh sb="0" eb="2">
      <t>オオキタ</t>
    </rPh>
    <rPh sb="3" eb="5">
      <t>ソウスケ</t>
    </rPh>
    <phoneticPr fontId="6"/>
  </si>
  <si>
    <t>記入例</t>
    <rPh sb="0" eb="2">
      <t>キニュウ</t>
    </rPh>
    <rPh sb="2" eb="3">
      <t>レイ</t>
    </rPh>
    <phoneticPr fontId="5"/>
  </si>
  <si>
    <t>プログラム数</t>
    <rPh sb="5" eb="6">
      <t>スウ</t>
    </rPh>
    <phoneticPr fontId="6"/>
  </si>
  <si>
    <t>監督，コーチ総数</t>
    <rPh sb="0" eb="2">
      <t>カントク</t>
    </rPh>
    <rPh sb="6" eb="8">
      <t>ソウスウ</t>
    </rPh>
    <phoneticPr fontId="6"/>
  </si>
  <si>
    <t>男子選手</t>
    <rPh sb="0" eb="2">
      <t>ダンシ</t>
    </rPh>
    <rPh sb="2" eb="4">
      <t>センシュ</t>
    </rPh>
    <phoneticPr fontId="6"/>
  </si>
  <si>
    <t>女子選手</t>
    <rPh sb="0" eb="2">
      <t>ジョシ</t>
    </rPh>
    <rPh sb="2" eb="4">
      <t>センシュ</t>
    </rPh>
    <phoneticPr fontId="6"/>
  </si>
  <si>
    <t>合計</t>
    <rPh sb="0" eb="2">
      <t>ゴウケイ</t>
    </rPh>
    <phoneticPr fontId="6"/>
  </si>
  <si>
    <t>学校番号</t>
    <rPh sb="0" eb="2">
      <t>ガッコウ</t>
    </rPh>
    <rPh sb="2" eb="4">
      <t>バンゴウ</t>
    </rPh>
    <phoneticPr fontId="1"/>
  </si>
  <si>
    <t>学校名</t>
    <rPh sb="0" eb="3">
      <t>ガッコウメイ</t>
    </rPh>
    <phoneticPr fontId="1"/>
  </si>
  <si>
    <t>郵便</t>
    <rPh sb="0" eb="2">
      <t>ユウビン</t>
    </rPh>
    <phoneticPr fontId="1"/>
  </si>
  <si>
    <t>住所</t>
    <rPh sb="0" eb="2">
      <t>ジュウショ</t>
    </rPh>
    <phoneticPr fontId="1"/>
  </si>
  <si>
    <t>大府市立大府中学校</t>
    <rPh sb="0" eb="2">
      <t>オオブ</t>
    </rPh>
    <rPh sb="2" eb="4">
      <t>シリツ</t>
    </rPh>
    <rPh sb="4" eb="6">
      <t>オオブ</t>
    </rPh>
    <rPh sb="6" eb="7">
      <t>チュウ</t>
    </rPh>
    <rPh sb="7" eb="9">
      <t>ガッコウ</t>
    </rPh>
    <phoneticPr fontId="1"/>
  </si>
  <si>
    <t>大府市立大府西中学校</t>
    <rPh sb="0" eb="2">
      <t>オオブ</t>
    </rPh>
    <rPh sb="2" eb="4">
      <t>シリツ</t>
    </rPh>
    <rPh sb="4" eb="6">
      <t>オオブ</t>
    </rPh>
    <rPh sb="6" eb="7">
      <t>ニシ</t>
    </rPh>
    <rPh sb="7" eb="10">
      <t>チュウガッコウ</t>
    </rPh>
    <phoneticPr fontId="1"/>
  </si>
  <si>
    <t>大府市立大府北中学校</t>
    <rPh sb="0" eb="2">
      <t>オオブ</t>
    </rPh>
    <rPh sb="2" eb="4">
      <t>シリツ</t>
    </rPh>
    <rPh sb="4" eb="6">
      <t>オオブ</t>
    </rPh>
    <rPh sb="6" eb="7">
      <t>キタ</t>
    </rPh>
    <rPh sb="7" eb="10">
      <t>チュウガッコウ</t>
    </rPh>
    <phoneticPr fontId="1"/>
  </si>
  <si>
    <t>大府市立大府南中学校</t>
    <rPh sb="0" eb="2">
      <t>オオブ</t>
    </rPh>
    <rPh sb="2" eb="4">
      <t>シリツ</t>
    </rPh>
    <rPh sb="4" eb="6">
      <t>オオブ</t>
    </rPh>
    <rPh sb="6" eb="7">
      <t>ミナミ</t>
    </rPh>
    <rPh sb="7" eb="10">
      <t>チュウガッコウ</t>
    </rPh>
    <phoneticPr fontId="1"/>
  </si>
  <si>
    <t>阿久比町立阿久比中学校</t>
    <rPh sb="0" eb="3">
      <t>アグイ</t>
    </rPh>
    <rPh sb="3" eb="5">
      <t>チョウリツ</t>
    </rPh>
    <rPh sb="5" eb="8">
      <t>アグイ</t>
    </rPh>
    <rPh sb="8" eb="11">
      <t>チュウガッコウ</t>
    </rPh>
    <phoneticPr fontId="1"/>
  </si>
  <si>
    <t>半田市立半田中学校</t>
    <rPh sb="0" eb="2">
      <t>ハンダ</t>
    </rPh>
    <rPh sb="2" eb="4">
      <t>シリツ</t>
    </rPh>
    <rPh sb="4" eb="6">
      <t>ハンダ</t>
    </rPh>
    <rPh sb="6" eb="9">
      <t>チュウガッコウ</t>
    </rPh>
    <phoneticPr fontId="1"/>
  </si>
  <si>
    <t>半田市立成岩中学校</t>
    <rPh sb="0" eb="2">
      <t>ハンダ</t>
    </rPh>
    <rPh sb="2" eb="4">
      <t>シリツ</t>
    </rPh>
    <rPh sb="4" eb="6">
      <t>ナラワ</t>
    </rPh>
    <rPh sb="6" eb="9">
      <t>チュウガッコウ</t>
    </rPh>
    <phoneticPr fontId="1"/>
  </si>
  <si>
    <t>半田市立乙川中学校</t>
    <rPh sb="0" eb="2">
      <t>ハンダ</t>
    </rPh>
    <rPh sb="2" eb="4">
      <t>シリツ</t>
    </rPh>
    <rPh sb="4" eb="6">
      <t>オッカワ</t>
    </rPh>
    <rPh sb="6" eb="9">
      <t>チュウガッコウ</t>
    </rPh>
    <phoneticPr fontId="1"/>
  </si>
  <si>
    <t>武豊町立武豊中学校</t>
    <rPh sb="0" eb="2">
      <t>タケトヨ</t>
    </rPh>
    <rPh sb="2" eb="4">
      <t>チョウリツ</t>
    </rPh>
    <rPh sb="4" eb="6">
      <t>タケトヨ</t>
    </rPh>
    <rPh sb="6" eb="9">
      <t>チュウガッコウ</t>
    </rPh>
    <phoneticPr fontId="1"/>
  </si>
  <si>
    <t>常滑市立鬼崎中学校</t>
    <rPh sb="0" eb="2">
      <t>トコナメ</t>
    </rPh>
    <rPh sb="2" eb="4">
      <t>シリツ</t>
    </rPh>
    <rPh sb="4" eb="6">
      <t>オニザキ</t>
    </rPh>
    <rPh sb="6" eb="9">
      <t>チュウガッコウ</t>
    </rPh>
    <phoneticPr fontId="1"/>
  </si>
  <si>
    <t>常滑市立常滑中学校</t>
    <rPh sb="0" eb="2">
      <t>トコナメ</t>
    </rPh>
    <rPh sb="2" eb="4">
      <t>シリツ</t>
    </rPh>
    <rPh sb="4" eb="6">
      <t>トコナメ</t>
    </rPh>
    <rPh sb="6" eb="9">
      <t>チュウガッコウ</t>
    </rPh>
    <phoneticPr fontId="1"/>
  </si>
  <si>
    <t>名古屋市立萩山中学校</t>
    <rPh sb="0" eb="3">
      <t>ナゴヤ</t>
    </rPh>
    <rPh sb="3" eb="5">
      <t>シリツ</t>
    </rPh>
    <rPh sb="5" eb="7">
      <t>ハギヤマ</t>
    </rPh>
    <rPh sb="7" eb="10">
      <t>チュウガッコウ</t>
    </rPh>
    <phoneticPr fontId="1"/>
  </si>
  <si>
    <t>名古屋市立藤森中学校</t>
    <rPh sb="0" eb="3">
      <t>ナゴヤ</t>
    </rPh>
    <rPh sb="3" eb="5">
      <t>シリツ</t>
    </rPh>
    <rPh sb="5" eb="7">
      <t>フジモリ</t>
    </rPh>
    <rPh sb="7" eb="10">
      <t>チュウガッコウ</t>
    </rPh>
    <phoneticPr fontId="1"/>
  </si>
  <si>
    <t>名古屋市立守山北中学校</t>
    <rPh sb="0" eb="3">
      <t>ナゴヤ</t>
    </rPh>
    <rPh sb="3" eb="5">
      <t>シリツ</t>
    </rPh>
    <rPh sb="5" eb="7">
      <t>モリヤマ</t>
    </rPh>
    <rPh sb="7" eb="8">
      <t>キタ</t>
    </rPh>
    <rPh sb="8" eb="11">
      <t>チュウガッコウ</t>
    </rPh>
    <phoneticPr fontId="1"/>
  </si>
  <si>
    <t>名古屋市立鎌倉台中学校</t>
    <rPh sb="0" eb="3">
      <t>ナゴヤ</t>
    </rPh>
    <rPh sb="3" eb="5">
      <t>シリツ</t>
    </rPh>
    <rPh sb="5" eb="8">
      <t>カマクラダイ</t>
    </rPh>
    <rPh sb="8" eb="11">
      <t>チュウガッコウ</t>
    </rPh>
    <phoneticPr fontId="1"/>
  </si>
  <si>
    <t>名古屋市立猪高中学校</t>
    <rPh sb="0" eb="3">
      <t>ナゴヤ</t>
    </rPh>
    <rPh sb="3" eb="5">
      <t>シリツ</t>
    </rPh>
    <rPh sb="5" eb="6">
      <t>イノシシ</t>
    </rPh>
    <rPh sb="6" eb="7">
      <t>タカ</t>
    </rPh>
    <rPh sb="7" eb="10">
      <t>チュウガッコウ</t>
    </rPh>
    <phoneticPr fontId="1"/>
  </si>
  <si>
    <t>名古屋市立高針台中学校</t>
    <rPh sb="0" eb="3">
      <t>ナゴヤ</t>
    </rPh>
    <rPh sb="3" eb="5">
      <t>シリツ</t>
    </rPh>
    <rPh sb="5" eb="8">
      <t>タカバリダイ</t>
    </rPh>
    <rPh sb="8" eb="11">
      <t>チュウガッコウ</t>
    </rPh>
    <phoneticPr fontId="1"/>
  </si>
  <si>
    <t>名古屋市立有松中学校</t>
    <rPh sb="0" eb="3">
      <t>ナゴヤ</t>
    </rPh>
    <rPh sb="3" eb="5">
      <t>シリツ</t>
    </rPh>
    <rPh sb="5" eb="7">
      <t>アリマツ</t>
    </rPh>
    <rPh sb="7" eb="10">
      <t>チュウガッコウ</t>
    </rPh>
    <phoneticPr fontId="1"/>
  </si>
  <si>
    <t>豊川市立西部中学校</t>
    <rPh sb="0" eb="2">
      <t>トヨカワ</t>
    </rPh>
    <rPh sb="2" eb="4">
      <t>シリツ</t>
    </rPh>
    <rPh sb="4" eb="6">
      <t>セイブ</t>
    </rPh>
    <rPh sb="6" eb="9">
      <t>チュウガッコウ</t>
    </rPh>
    <phoneticPr fontId="1"/>
  </si>
  <si>
    <t>豊橋市立高師台中学校</t>
    <rPh sb="0" eb="2">
      <t>トヨハシ</t>
    </rPh>
    <rPh sb="2" eb="4">
      <t>シリツ</t>
    </rPh>
    <rPh sb="4" eb="7">
      <t>タカシダイ</t>
    </rPh>
    <rPh sb="7" eb="10">
      <t>チュウガッコウ</t>
    </rPh>
    <phoneticPr fontId="1"/>
  </si>
  <si>
    <t>豊橋市立南稜中学校</t>
    <rPh sb="0" eb="2">
      <t>トヨハシ</t>
    </rPh>
    <rPh sb="2" eb="4">
      <t>シリツ</t>
    </rPh>
    <rPh sb="4" eb="5">
      <t>ミナミ</t>
    </rPh>
    <rPh sb="5" eb="6">
      <t>イツ</t>
    </rPh>
    <rPh sb="6" eb="9">
      <t>チュウガッコウ</t>
    </rPh>
    <phoneticPr fontId="1"/>
  </si>
  <si>
    <t>岡﨑市立東海中学校</t>
    <rPh sb="0" eb="2">
      <t>オカザキ</t>
    </rPh>
    <rPh sb="2" eb="4">
      <t>シリツ</t>
    </rPh>
    <rPh sb="4" eb="6">
      <t>トウカイ</t>
    </rPh>
    <rPh sb="6" eb="9">
      <t>チュウガッコウ</t>
    </rPh>
    <phoneticPr fontId="1"/>
  </si>
  <si>
    <t>岡﨑市立六ツ美中学校</t>
    <rPh sb="0" eb="2">
      <t>オカザキ</t>
    </rPh>
    <rPh sb="2" eb="4">
      <t>シリツ</t>
    </rPh>
    <rPh sb="4" eb="5">
      <t>ロク</t>
    </rPh>
    <rPh sb="6" eb="7">
      <t>ビ</t>
    </rPh>
    <rPh sb="7" eb="10">
      <t>チュウガッコウ</t>
    </rPh>
    <phoneticPr fontId="1"/>
  </si>
  <si>
    <t>岡﨑市立矢作北中学校</t>
    <rPh sb="0" eb="2">
      <t>オカザキ</t>
    </rPh>
    <rPh sb="2" eb="4">
      <t>シリツ</t>
    </rPh>
    <rPh sb="4" eb="6">
      <t>ヤハギ</t>
    </rPh>
    <rPh sb="6" eb="7">
      <t>キタ</t>
    </rPh>
    <rPh sb="7" eb="10">
      <t>チュウガッコウ</t>
    </rPh>
    <phoneticPr fontId="1"/>
  </si>
  <si>
    <t>西尾市立西尾中学校</t>
    <rPh sb="0" eb="2">
      <t>ニシオ</t>
    </rPh>
    <rPh sb="2" eb="4">
      <t>シリツ</t>
    </rPh>
    <rPh sb="4" eb="6">
      <t>ニシオ</t>
    </rPh>
    <rPh sb="6" eb="9">
      <t>チュウガッコウ</t>
    </rPh>
    <phoneticPr fontId="1"/>
  </si>
  <si>
    <t>西尾市立平坂中学校</t>
    <rPh sb="0" eb="2">
      <t>ニシオ</t>
    </rPh>
    <rPh sb="2" eb="4">
      <t>シリツ</t>
    </rPh>
    <rPh sb="4" eb="6">
      <t>ヘイサカ</t>
    </rPh>
    <rPh sb="6" eb="9">
      <t>チュウガッコウ</t>
    </rPh>
    <phoneticPr fontId="1"/>
  </si>
  <si>
    <t>新城市立鳳来中学校</t>
    <rPh sb="0" eb="2">
      <t>シンシロ</t>
    </rPh>
    <rPh sb="2" eb="4">
      <t>シリツ</t>
    </rPh>
    <rPh sb="4" eb="6">
      <t>ホウライ</t>
    </rPh>
    <rPh sb="6" eb="7">
      <t>チュウ</t>
    </rPh>
    <rPh sb="7" eb="9">
      <t>ガッコウ</t>
    </rPh>
    <phoneticPr fontId="3"/>
  </si>
  <si>
    <t>春日井市立鷹来中学校</t>
    <rPh sb="0" eb="3">
      <t>カスガイ</t>
    </rPh>
    <rPh sb="3" eb="5">
      <t>シリツ</t>
    </rPh>
    <rPh sb="5" eb="6">
      <t>タカ</t>
    </rPh>
    <rPh sb="6" eb="7">
      <t>ク</t>
    </rPh>
    <rPh sb="7" eb="10">
      <t>チュウガッコウ</t>
    </rPh>
    <phoneticPr fontId="1"/>
  </si>
  <si>
    <t>春日井市立南城中学校</t>
    <rPh sb="0" eb="3">
      <t>カスガイ</t>
    </rPh>
    <rPh sb="3" eb="5">
      <t>シリツ</t>
    </rPh>
    <rPh sb="5" eb="6">
      <t>ミナミ</t>
    </rPh>
    <rPh sb="6" eb="7">
      <t>シロ</t>
    </rPh>
    <rPh sb="7" eb="10">
      <t>チュウガッコウ</t>
    </rPh>
    <phoneticPr fontId="1"/>
  </si>
  <si>
    <t>春日井市立松原中学校</t>
    <rPh sb="0" eb="3">
      <t>カスガイ</t>
    </rPh>
    <rPh sb="3" eb="5">
      <t>シリツ</t>
    </rPh>
    <rPh sb="5" eb="7">
      <t>マツバラ</t>
    </rPh>
    <rPh sb="7" eb="10">
      <t>チュウガッコウ</t>
    </rPh>
    <phoneticPr fontId="1"/>
  </si>
  <si>
    <t>春日井市立岩成台中学校</t>
    <rPh sb="0" eb="3">
      <t>カスガイ</t>
    </rPh>
    <rPh sb="3" eb="5">
      <t>シリツ</t>
    </rPh>
    <rPh sb="5" eb="8">
      <t>イワナリダイ</t>
    </rPh>
    <rPh sb="8" eb="11">
      <t>チュウガッコウ</t>
    </rPh>
    <phoneticPr fontId="1"/>
  </si>
  <si>
    <t>春日井市立柏原中学校</t>
    <rPh sb="0" eb="3">
      <t>カスガイ</t>
    </rPh>
    <rPh sb="3" eb="5">
      <t>シリツ</t>
    </rPh>
    <rPh sb="5" eb="7">
      <t>カシハラ</t>
    </rPh>
    <rPh sb="7" eb="10">
      <t>チュウガッコウ</t>
    </rPh>
    <phoneticPr fontId="1"/>
  </si>
  <si>
    <t>春日井市立西部中学校</t>
    <rPh sb="0" eb="3">
      <t>カスガイ</t>
    </rPh>
    <rPh sb="3" eb="5">
      <t>シリツ</t>
    </rPh>
    <rPh sb="5" eb="7">
      <t>セイブ</t>
    </rPh>
    <rPh sb="7" eb="10">
      <t>チュウガッコウ</t>
    </rPh>
    <phoneticPr fontId="1"/>
  </si>
  <si>
    <t>小牧市立桃陵中学校</t>
    <rPh sb="0" eb="2">
      <t>コマキ</t>
    </rPh>
    <rPh sb="2" eb="4">
      <t>シリツ</t>
    </rPh>
    <rPh sb="4" eb="6">
      <t>トウリョウ</t>
    </rPh>
    <rPh sb="6" eb="9">
      <t>チュウガッコウ</t>
    </rPh>
    <phoneticPr fontId="1"/>
  </si>
  <si>
    <t>尾張旭市立東中学校</t>
    <rPh sb="0" eb="3">
      <t>オワリアサヒ</t>
    </rPh>
    <rPh sb="3" eb="5">
      <t>シリツ</t>
    </rPh>
    <rPh sb="5" eb="6">
      <t>ヒガシ</t>
    </rPh>
    <rPh sb="6" eb="9">
      <t>チュウガッコウ</t>
    </rPh>
    <phoneticPr fontId="3"/>
  </si>
  <si>
    <t>愛知淑徳中学校</t>
    <rPh sb="0" eb="2">
      <t>アイチ</t>
    </rPh>
    <rPh sb="2" eb="4">
      <t>シュクトク</t>
    </rPh>
    <rPh sb="4" eb="7">
      <t>チュウガッコウ</t>
    </rPh>
    <phoneticPr fontId="1"/>
  </si>
  <si>
    <t>名古屋大学教育学部附属中学校</t>
    <rPh sb="0" eb="3">
      <t>ナゴヤ</t>
    </rPh>
    <rPh sb="3" eb="5">
      <t>ダイガク</t>
    </rPh>
    <rPh sb="5" eb="7">
      <t>キョウイク</t>
    </rPh>
    <rPh sb="7" eb="9">
      <t>ガクブ</t>
    </rPh>
    <rPh sb="9" eb="11">
      <t>フゾク</t>
    </rPh>
    <rPh sb="11" eb="14">
      <t>チュウガッコウ</t>
    </rPh>
    <phoneticPr fontId="1"/>
  </si>
  <si>
    <t>名古屋経済大学市邨中学校</t>
    <rPh sb="0" eb="3">
      <t>ナゴヤ</t>
    </rPh>
    <rPh sb="3" eb="5">
      <t>ケイザイ</t>
    </rPh>
    <rPh sb="5" eb="7">
      <t>ダイガク</t>
    </rPh>
    <rPh sb="7" eb="9">
      <t>イチムラ</t>
    </rPh>
    <rPh sb="9" eb="12">
      <t>チュウガッコウ</t>
    </rPh>
    <phoneticPr fontId="1"/>
  </si>
  <si>
    <t>愛工大附属中学校</t>
    <rPh sb="0" eb="1">
      <t>アイ</t>
    </rPh>
    <rPh sb="1" eb="3">
      <t>コウダイ</t>
    </rPh>
    <rPh sb="3" eb="5">
      <t>フゾク</t>
    </rPh>
    <rPh sb="5" eb="8">
      <t>チュウガッコウ</t>
    </rPh>
    <phoneticPr fontId="1"/>
  </si>
  <si>
    <t>東海中学校</t>
    <rPh sb="0" eb="2">
      <t>トウカイ</t>
    </rPh>
    <rPh sb="2" eb="5">
      <t>チュウガッコウ</t>
    </rPh>
    <phoneticPr fontId="1"/>
  </si>
  <si>
    <t>南山中学校（男子部）</t>
    <rPh sb="0" eb="2">
      <t>ナンザン</t>
    </rPh>
    <rPh sb="2" eb="5">
      <t>チュウガッコウ</t>
    </rPh>
    <rPh sb="6" eb="9">
      <t>ダンシブ</t>
    </rPh>
    <phoneticPr fontId="1"/>
  </si>
  <si>
    <t>南山中学校（女子部）</t>
    <rPh sb="0" eb="2">
      <t>ナンザン</t>
    </rPh>
    <rPh sb="2" eb="5">
      <t>チュウガッコウ</t>
    </rPh>
    <rPh sb="6" eb="9">
      <t>ジョシブ</t>
    </rPh>
    <phoneticPr fontId="1"/>
  </si>
  <si>
    <t>椙山中学校</t>
    <rPh sb="0" eb="2">
      <t>スギヤマ</t>
    </rPh>
    <rPh sb="2" eb="5">
      <t>チュウガッコウ</t>
    </rPh>
    <phoneticPr fontId="1"/>
  </si>
  <si>
    <t>聖霊中学校</t>
    <rPh sb="0" eb="2">
      <t>セイレイ</t>
    </rPh>
    <rPh sb="2" eb="5">
      <t>チュウガッコウ</t>
    </rPh>
    <phoneticPr fontId="1"/>
  </si>
  <si>
    <t>名古屋中学校</t>
    <rPh sb="0" eb="3">
      <t>ナゴヤ</t>
    </rPh>
    <rPh sb="3" eb="6">
      <t>チュウガッコウ</t>
    </rPh>
    <phoneticPr fontId="1"/>
  </si>
  <si>
    <t>大成中学校</t>
    <rPh sb="0" eb="2">
      <t>タイセイ</t>
    </rPh>
    <rPh sb="2" eb="5">
      <t>チュウガッコウ</t>
    </rPh>
    <phoneticPr fontId="1"/>
  </si>
  <si>
    <t>学校名</t>
    <rPh sb="0" eb="3">
      <t>ガッコウメイ</t>
    </rPh>
    <phoneticPr fontId="11"/>
  </si>
  <si>
    <t>申込責任者</t>
    <rPh sb="0" eb="2">
      <t>モウシコミ</t>
    </rPh>
    <rPh sb="2" eb="5">
      <t>セキニンシャ</t>
    </rPh>
    <phoneticPr fontId="11"/>
  </si>
  <si>
    <t>監督（代表者）</t>
    <rPh sb="0" eb="2">
      <t>カントク</t>
    </rPh>
    <rPh sb="3" eb="6">
      <t>ダイヒョウシャ</t>
    </rPh>
    <phoneticPr fontId="11"/>
  </si>
  <si>
    <t>選手</t>
    <rPh sb="0" eb="2">
      <t>センシュ</t>
    </rPh>
    <phoneticPr fontId="11"/>
  </si>
  <si>
    <t>男子シングルス１</t>
    <rPh sb="0" eb="2">
      <t>ダンシ</t>
    </rPh>
    <phoneticPr fontId="11"/>
  </si>
  <si>
    <t>男子シングルス２</t>
    <rPh sb="0" eb="2">
      <t>ダンシ</t>
    </rPh>
    <phoneticPr fontId="11"/>
  </si>
  <si>
    <t>男子シングルス３</t>
    <rPh sb="0" eb="2">
      <t>ダンシ</t>
    </rPh>
    <phoneticPr fontId="11"/>
  </si>
  <si>
    <t>男子シングルス４</t>
    <rPh sb="0" eb="2">
      <t>ダンシ</t>
    </rPh>
    <phoneticPr fontId="11"/>
  </si>
  <si>
    <t>学年</t>
    <rPh sb="0" eb="2">
      <t>ガクネン</t>
    </rPh>
    <phoneticPr fontId="11"/>
  </si>
  <si>
    <t>備考</t>
    <rPh sb="0" eb="2">
      <t>ビコウ</t>
    </rPh>
    <phoneticPr fontId="11"/>
  </si>
  <si>
    <t>名前１</t>
    <rPh sb="0" eb="2">
      <t>ナマエ</t>
    </rPh>
    <phoneticPr fontId="11"/>
  </si>
  <si>
    <t>名前２</t>
    <rPh sb="0" eb="2">
      <t>ナマエ</t>
    </rPh>
    <phoneticPr fontId="11"/>
  </si>
  <si>
    <t>男子ダブルス１</t>
    <rPh sb="0" eb="2">
      <t>ダンシ</t>
    </rPh>
    <phoneticPr fontId="11"/>
  </si>
  <si>
    <t>男子ダブルス２</t>
    <rPh sb="0" eb="2">
      <t>ダンシ</t>
    </rPh>
    <phoneticPr fontId="11"/>
  </si>
  <si>
    <t>女子シングルス１</t>
    <rPh sb="0" eb="2">
      <t>ジョシ</t>
    </rPh>
    <phoneticPr fontId="11"/>
  </si>
  <si>
    <t>女子シングルス２</t>
    <rPh sb="0" eb="2">
      <t>ジョシ</t>
    </rPh>
    <phoneticPr fontId="11"/>
  </si>
  <si>
    <t>女子シングルス３</t>
    <rPh sb="0" eb="2">
      <t>ジョシ</t>
    </rPh>
    <phoneticPr fontId="11"/>
  </si>
  <si>
    <t>女子シングルス４</t>
    <rPh sb="0" eb="2">
      <t>ジョシ</t>
    </rPh>
    <phoneticPr fontId="11"/>
  </si>
  <si>
    <t>女子ダブルス１</t>
    <rPh sb="0" eb="2">
      <t>ジョシ</t>
    </rPh>
    <phoneticPr fontId="11"/>
  </si>
  <si>
    <t>女子ダブルス２</t>
    <rPh sb="0" eb="2">
      <t>ジョシ</t>
    </rPh>
    <phoneticPr fontId="11"/>
  </si>
  <si>
    <t>学校住所</t>
    <rPh sb="0" eb="2">
      <t>ガッコウ</t>
    </rPh>
    <rPh sb="2" eb="4">
      <t>ジュウショ</t>
    </rPh>
    <phoneticPr fontId="11"/>
  </si>
  <si>
    <t>486-0904</t>
  </si>
  <si>
    <t>三並　多郎</t>
    <rPh sb="0" eb="2">
      <t>ミナミ</t>
    </rPh>
    <rPh sb="3" eb="5">
      <t>タロウ</t>
    </rPh>
    <phoneticPr fontId="6"/>
  </si>
  <si>
    <t>皆見　相太</t>
    <rPh sb="0" eb="2">
      <t>ミナミ</t>
    </rPh>
    <rPh sb="3" eb="5">
      <t>ソウタ</t>
    </rPh>
    <phoneticPr fontId="6"/>
  </si>
  <si>
    <t>巳波　樹由</t>
    <rPh sb="0" eb="2">
      <t>ミナミ</t>
    </rPh>
    <rPh sb="3" eb="5">
      <t>キヨシ</t>
    </rPh>
    <phoneticPr fontId="6"/>
  </si>
  <si>
    <t>学校長（代表者）</t>
    <rPh sb="0" eb="3">
      <t>ガッコウチョウ</t>
    </rPh>
    <rPh sb="4" eb="7">
      <t>ダイヒョウシャ</t>
    </rPh>
    <phoneticPr fontId="11"/>
  </si>
  <si>
    <t>金額</t>
    <rPh sb="0" eb="2">
      <t>キンガク</t>
    </rPh>
    <phoneticPr fontId="11"/>
  </si>
  <si>
    <t>合計</t>
    <rPh sb="0" eb="2">
      <t>ゴウケイ</t>
    </rPh>
    <phoneticPr fontId="11"/>
  </si>
  <si>
    <t>監督（引率責任者1）</t>
    <rPh sb="0" eb="2">
      <t>カントク</t>
    </rPh>
    <rPh sb="3" eb="5">
      <t>インソツ</t>
    </rPh>
    <rPh sb="5" eb="8">
      <t>セキニンシャ</t>
    </rPh>
    <phoneticPr fontId="5"/>
  </si>
  <si>
    <t>監督（引率責任者2）</t>
    <rPh sb="0" eb="2">
      <t>カントク</t>
    </rPh>
    <rPh sb="3" eb="5">
      <t>インソツ</t>
    </rPh>
    <rPh sb="5" eb="8">
      <t>セキニンシャ</t>
    </rPh>
    <phoneticPr fontId="5"/>
  </si>
  <si>
    <t>人数（組数）</t>
    <rPh sb="0" eb="2">
      <t>ニンズウ</t>
    </rPh>
    <rPh sb="3" eb="4">
      <t>クミ</t>
    </rPh>
    <rPh sb="4" eb="5">
      <t>スウ</t>
    </rPh>
    <phoneticPr fontId="11"/>
  </si>
  <si>
    <t>人＝</t>
    <rPh sb="0" eb="1">
      <t>ニン</t>
    </rPh>
    <phoneticPr fontId="11"/>
  </si>
  <si>
    <t>組＝</t>
    <rPh sb="0" eb="1">
      <t>クミ</t>
    </rPh>
    <phoneticPr fontId="11"/>
  </si>
  <si>
    <t>記入漏れ，間違い等がないことを確認して印刷してください。</t>
    <rPh sb="0" eb="2">
      <t>キニュウ</t>
    </rPh>
    <rPh sb="2" eb="3">
      <t>モ</t>
    </rPh>
    <rPh sb="5" eb="7">
      <t>マチガ</t>
    </rPh>
    <rPh sb="8" eb="9">
      <t>トウ</t>
    </rPh>
    <rPh sb="15" eb="17">
      <t>カクニン</t>
    </rPh>
    <rPh sb="19" eb="21">
      <t>インサツ</t>
    </rPh>
    <phoneticPr fontId="11"/>
  </si>
  <si>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6"/>
  </si>
  <si>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6"/>
  </si>
  <si>
    <t>学校住所</t>
    <rPh sb="0" eb="2">
      <t>ガッコウ</t>
    </rPh>
    <rPh sb="2" eb="4">
      <t>ジュウショ</t>
    </rPh>
    <phoneticPr fontId="6"/>
  </si>
  <si>
    <t>学校名</t>
    <rPh sb="0" eb="1">
      <t>ガク</t>
    </rPh>
    <rPh sb="1" eb="2">
      <t>コウ</t>
    </rPh>
    <rPh sb="2" eb="3">
      <t>メイ</t>
    </rPh>
    <phoneticPr fontId="5"/>
  </si>
  <si>
    <t>申込責任者</t>
    <rPh sb="0" eb="2">
      <t>モウシコミ</t>
    </rPh>
    <rPh sb="2" eb="5">
      <t>セキニンシャ</t>
    </rPh>
    <phoneticPr fontId="6"/>
  </si>
  <si>
    <t>連絡先</t>
    <rPh sb="0" eb="3">
      <t>レンラクサキ</t>
    </rPh>
    <phoneticPr fontId="6"/>
  </si>
  <si>
    <t>←男子の監督</t>
    <rPh sb="1" eb="3">
      <t>ダンシ</t>
    </rPh>
    <rPh sb="4" eb="6">
      <t>カントク</t>
    </rPh>
    <phoneticPr fontId="6"/>
  </si>
  <si>
    <t>←女子の監督</t>
    <rPh sb="1" eb="3">
      <t>ジョシ</t>
    </rPh>
    <rPh sb="4" eb="6">
      <t>カントク</t>
    </rPh>
    <phoneticPr fontId="6"/>
  </si>
  <si>
    <t>保護者
の同意</t>
    <rPh sb="0" eb="3">
      <t>ホゴシャ</t>
    </rPh>
    <rPh sb="5" eb="7">
      <t>ドウイ</t>
    </rPh>
    <phoneticPr fontId="11"/>
  </si>
  <si>
    <t>㊞</t>
    <phoneticPr fontId="11"/>
  </si>
  <si>
    <t>連絡先（携帯電話等）</t>
    <rPh sb="0" eb="3">
      <t>レンラクサキ</t>
    </rPh>
    <rPh sb="4" eb="6">
      <t>ケイタイ</t>
    </rPh>
    <rPh sb="6" eb="8">
      <t>デンワ</t>
    </rPh>
    <rPh sb="8" eb="9">
      <t>トウ</t>
    </rPh>
    <phoneticPr fontId="11"/>
  </si>
  <si>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6"/>
  </si>
  <si>
    <t>090-△△△△-○○○○</t>
    <phoneticPr fontId="6"/>
  </si>
  <si>
    <t>クラブチーム名</t>
    <rPh sb="6" eb="7">
      <t>メイ</t>
    </rPh>
    <phoneticPr fontId="5"/>
  </si>
  <si>
    <t>代表者住所</t>
    <rPh sb="0" eb="3">
      <t>ダイヒョウシャ</t>
    </rPh>
    <rPh sb="3" eb="5">
      <t>ジュウショ</t>
    </rPh>
    <phoneticPr fontId="6"/>
  </si>
  <si>
    <t>クラブチーム名</t>
    <rPh sb="6" eb="7">
      <t>メイ</t>
    </rPh>
    <phoneticPr fontId="11"/>
  </si>
  <si>
    <t>代表者住所</t>
    <rPh sb="0" eb="3">
      <t>ダイヒョウシャ</t>
    </rPh>
    <rPh sb="3" eb="5">
      <t>ジュウショ</t>
    </rPh>
    <phoneticPr fontId="11"/>
  </si>
  <si>
    <t>←住所が表示されない時は，直接入力してください。</t>
    <rPh sb="1" eb="3">
      <t>ジュウショ</t>
    </rPh>
    <rPh sb="4" eb="6">
      <t>ヒョウジ</t>
    </rPh>
    <rPh sb="10" eb="11">
      <t>トキ</t>
    </rPh>
    <rPh sb="13" eb="15">
      <t>チョクセツ</t>
    </rPh>
    <rPh sb="15" eb="17">
      <t>ニュウリョク</t>
    </rPh>
    <phoneticPr fontId="6"/>
  </si>
  <si>
    <t>所属中学校</t>
    <rPh sb="0" eb="2">
      <t>ショゾク</t>
    </rPh>
    <rPh sb="2" eb="5">
      <t>チュウガッコウ</t>
    </rPh>
    <phoneticPr fontId="17"/>
  </si>
  <si>
    <t>代表者</t>
    <rPh sb="0" eb="3">
      <t>ダイヒョウシャ</t>
    </rPh>
    <phoneticPr fontId="11"/>
  </si>
  <si>
    <t>※「保護者の同意」には保護者の印を押印してください。ただし，同意を得ていれば省略できます。その場合「○」を記入してください。</t>
    <rPh sb="2" eb="5">
      <t>ホゴシャ</t>
    </rPh>
    <rPh sb="6" eb="8">
      <t>ドウイ</t>
    </rPh>
    <rPh sb="11" eb="14">
      <t>ホゴシャ</t>
    </rPh>
    <rPh sb="15" eb="16">
      <t>イン</t>
    </rPh>
    <rPh sb="17" eb="19">
      <t>オウイン</t>
    </rPh>
    <rPh sb="30" eb="32">
      <t>ドウイ</t>
    </rPh>
    <rPh sb="33" eb="34">
      <t>エ</t>
    </rPh>
    <rPh sb="38" eb="40">
      <t>ショウリャク</t>
    </rPh>
    <rPh sb="47" eb="49">
      <t>バアイ</t>
    </rPh>
    <rPh sb="53" eb="55">
      <t>キニュウ</t>
    </rPh>
    <phoneticPr fontId="11"/>
  </si>
  <si>
    <t>　上記生徒について所属学校長の許可を得られましたので大会への参加を申し込みます。</t>
    <rPh sb="1" eb="3">
      <t>ジョウキ</t>
    </rPh>
    <rPh sb="3" eb="5">
      <t>セイト</t>
    </rPh>
    <rPh sb="9" eb="11">
      <t>ショゾク</t>
    </rPh>
    <rPh sb="11" eb="14">
      <t>ガッコウチョウ</t>
    </rPh>
    <rPh sb="15" eb="17">
      <t>キョカ</t>
    </rPh>
    <rPh sb="18" eb="19">
      <t>エ</t>
    </rPh>
    <rPh sb="26" eb="28">
      <t>タイカイ</t>
    </rPh>
    <rPh sb="30" eb="32">
      <t>サンカ</t>
    </rPh>
    <rPh sb="33" eb="34">
      <t>モウ</t>
    </rPh>
    <rPh sb="35" eb="36">
      <t>コ</t>
    </rPh>
    <phoneticPr fontId="17"/>
  </si>
  <si>
    <t>名古屋市立若水中学校</t>
    <rPh sb="0" eb="4">
      <t>ナゴヤシ</t>
    </rPh>
    <rPh sb="4" eb="5">
      <t>リツ</t>
    </rPh>
    <rPh sb="5" eb="7">
      <t>ワカミズ</t>
    </rPh>
    <rPh sb="7" eb="10">
      <t>チュウガッコウ</t>
    </rPh>
    <phoneticPr fontId="2"/>
  </si>
  <si>
    <t>豊橋市立章南中学校</t>
    <rPh sb="0" eb="2">
      <t>トヨハシ</t>
    </rPh>
    <rPh sb="2" eb="4">
      <t>シリツ</t>
    </rPh>
    <rPh sb="4" eb="5">
      <t>ショウ</t>
    </rPh>
    <rPh sb="5" eb="6">
      <t>ミナミ</t>
    </rPh>
    <rPh sb="6" eb="9">
      <t>チュウガッコウ</t>
    </rPh>
    <phoneticPr fontId="2"/>
  </si>
  <si>
    <t>春日井市立東部中学校</t>
    <rPh sb="0" eb="3">
      <t>カスガイ</t>
    </rPh>
    <rPh sb="3" eb="5">
      <t>シリツ</t>
    </rPh>
    <rPh sb="5" eb="7">
      <t>トウブ</t>
    </rPh>
    <rPh sb="7" eb="10">
      <t>チュウガッコウ</t>
    </rPh>
    <phoneticPr fontId="2"/>
  </si>
  <si>
    <t>豊川市立南部中学校</t>
    <rPh sb="0" eb="2">
      <t>トヨカワ</t>
    </rPh>
    <rPh sb="2" eb="4">
      <t>シリツ</t>
    </rPh>
    <rPh sb="4" eb="6">
      <t>ナンブ</t>
    </rPh>
    <rPh sb="6" eb="9">
      <t>チュウガッコウ</t>
    </rPh>
    <phoneticPr fontId="2"/>
  </si>
  <si>
    <t>春日井市立中部中学校</t>
    <rPh sb="0" eb="3">
      <t>カスガイ</t>
    </rPh>
    <rPh sb="3" eb="5">
      <t>シリツ</t>
    </rPh>
    <rPh sb="5" eb="7">
      <t>チュウブ</t>
    </rPh>
    <rPh sb="7" eb="10">
      <t>チュウガッコウ</t>
    </rPh>
    <phoneticPr fontId="2"/>
  </si>
  <si>
    <t>愛知県一宮市千秋町小山字大福田1878-2</t>
  </si>
  <si>
    <t>愛知県名古屋市千種区北千種3丁目1番37号</t>
  </si>
  <si>
    <t>愛知県春日井市鷹来町3316</t>
  </si>
  <si>
    <t>486-0804</t>
  </si>
  <si>
    <t>プロ計</t>
    <rPh sb="2" eb="3">
      <t>ケイ</t>
    </rPh>
    <phoneticPr fontId="6"/>
  </si>
  <si>
    <t>学校名略</t>
    <rPh sb="0" eb="3">
      <t>ガッコウメイ</t>
    </rPh>
    <rPh sb="3" eb="4">
      <t>リャク</t>
    </rPh>
    <phoneticPr fontId="6"/>
  </si>
  <si>
    <t>(</t>
    <phoneticPr fontId="6"/>
  </si>
  <si>
    <t>)</t>
    <phoneticPr fontId="6"/>
  </si>
  <si>
    <t>･</t>
    <phoneticPr fontId="6"/>
  </si>
  <si>
    <r>
      <t>男子単</t>
    </r>
    <r>
      <rPr>
        <sz val="11"/>
        <color indexed="10"/>
        <rFont val="ＭＳ Ｐゴシック"/>
        <family val="3"/>
        <charset val="128"/>
      </rPr>
      <t>推１</t>
    </r>
    <rPh sb="0" eb="2">
      <t>ダンシ</t>
    </rPh>
    <rPh sb="2" eb="3">
      <t>タン</t>
    </rPh>
    <rPh sb="3" eb="4">
      <t>スイ</t>
    </rPh>
    <phoneticPr fontId="6"/>
  </si>
  <si>
    <r>
      <t>男子単</t>
    </r>
    <r>
      <rPr>
        <sz val="11"/>
        <color indexed="10"/>
        <rFont val="ＭＳ Ｐゴシック"/>
        <family val="3"/>
        <charset val="128"/>
      </rPr>
      <t>推２</t>
    </r>
    <rPh sb="0" eb="2">
      <t>ダンシ</t>
    </rPh>
    <rPh sb="2" eb="3">
      <t>タン</t>
    </rPh>
    <rPh sb="3" eb="4">
      <t>スイ</t>
    </rPh>
    <phoneticPr fontId="6"/>
  </si>
  <si>
    <r>
      <t>男子単</t>
    </r>
    <r>
      <rPr>
        <sz val="11"/>
        <color indexed="10"/>
        <rFont val="ＭＳ Ｐゴシック"/>
        <family val="3"/>
        <charset val="128"/>
      </rPr>
      <t>推３</t>
    </r>
    <rPh sb="0" eb="2">
      <t>ダンシ</t>
    </rPh>
    <rPh sb="2" eb="3">
      <t>タン</t>
    </rPh>
    <rPh sb="3" eb="4">
      <t>スイ</t>
    </rPh>
    <phoneticPr fontId="6"/>
  </si>
  <si>
    <r>
      <t>男子単</t>
    </r>
    <r>
      <rPr>
        <sz val="11"/>
        <color indexed="10"/>
        <rFont val="ＭＳ Ｐゴシック"/>
        <family val="3"/>
        <charset val="128"/>
      </rPr>
      <t>推４</t>
    </r>
    <rPh sb="0" eb="2">
      <t>ダンシ</t>
    </rPh>
    <rPh sb="2" eb="3">
      <t>タン</t>
    </rPh>
    <rPh sb="3" eb="4">
      <t>スイ</t>
    </rPh>
    <phoneticPr fontId="6"/>
  </si>
  <si>
    <r>
      <t>女子単</t>
    </r>
    <r>
      <rPr>
        <sz val="11"/>
        <color indexed="10"/>
        <rFont val="ＭＳ Ｐゴシック"/>
        <family val="3"/>
        <charset val="128"/>
      </rPr>
      <t>推１</t>
    </r>
    <rPh sb="0" eb="2">
      <t>ジョシ</t>
    </rPh>
    <rPh sb="2" eb="3">
      <t>タン</t>
    </rPh>
    <rPh sb="3" eb="4">
      <t>スイ</t>
    </rPh>
    <phoneticPr fontId="6"/>
  </si>
  <si>
    <r>
      <t>女子単</t>
    </r>
    <r>
      <rPr>
        <sz val="11"/>
        <color indexed="10"/>
        <rFont val="ＭＳ Ｐゴシック"/>
        <family val="3"/>
        <charset val="128"/>
      </rPr>
      <t>推２</t>
    </r>
    <rPh sb="0" eb="2">
      <t>ジョシ</t>
    </rPh>
    <rPh sb="2" eb="3">
      <t>タン</t>
    </rPh>
    <rPh sb="3" eb="4">
      <t>スイ</t>
    </rPh>
    <phoneticPr fontId="6"/>
  </si>
  <si>
    <r>
      <t>女子単</t>
    </r>
    <r>
      <rPr>
        <sz val="11"/>
        <color indexed="10"/>
        <rFont val="ＭＳ Ｐゴシック"/>
        <family val="3"/>
        <charset val="128"/>
      </rPr>
      <t>推３</t>
    </r>
    <rPh sb="0" eb="2">
      <t>ジョシ</t>
    </rPh>
    <rPh sb="2" eb="3">
      <t>タン</t>
    </rPh>
    <rPh sb="3" eb="4">
      <t>スイ</t>
    </rPh>
    <phoneticPr fontId="6"/>
  </si>
  <si>
    <r>
      <t>女子単</t>
    </r>
    <r>
      <rPr>
        <sz val="11"/>
        <color indexed="10"/>
        <rFont val="ＭＳ Ｐゴシック"/>
        <family val="3"/>
        <charset val="128"/>
      </rPr>
      <t>推４</t>
    </r>
    <rPh sb="0" eb="2">
      <t>ジョシ</t>
    </rPh>
    <rPh sb="2" eb="3">
      <t>タン</t>
    </rPh>
    <rPh sb="3" eb="4">
      <t>スイ</t>
    </rPh>
    <phoneticPr fontId="6"/>
  </si>
  <si>
    <t>男子推１</t>
    <rPh sb="0" eb="2">
      <t>ダンシ</t>
    </rPh>
    <rPh sb="2" eb="3">
      <t>スイ</t>
    </rPh>
    <phoneticPr fontId="6"/>
  </si>
  <si>
    <t>男子推２</t>
    <rPh sb="0" eb="2">
      <t>ダンシ</t>
    </rPh>
    <rPh sb="2" eb="3">
      <t>スイ</t>
    </rPh>
    <phoneticPr fontId="6"/>
  </si>
  <si>
    <t>男子推３</t>
    <rPh sb="0" eb="2">
      <t>ダンシ</t>
    </rPh>
    <rPh sb="2" eb="3">
      <t>スイ</t>
    </rPh>
    <phoneticPr fontId="6"/>
  </si>
  <si>
    <t>男子推４</t>
    <rPh sb="0" eb="2">
      <t>ダンシ</t>
    </rPh>
    <rPh sb="2" eb="3">
      <t>スイ</t>
    </rPh>
    <phoneticPr fontId="6"/>
  </si>
  <si>
    <t>女子推１</t>
    <rPh sb="0" eb="2">
      <t>ジョシ</t>
    </rPh>
    <rPh sb="2" eb="3">
      <t>スイ</t>
    </rPh>
    <phoneticPr fontId="6"/>
  </si>
  <si>
    <t>女子推２</t>
    <rPh sb="0" eb="2">
      <t>ジョシ</t>
    </rPh>
    <rPh sb="2" eb="3">
      <t>スイ</t>
    </rPh>
    <phoneticPr fontId="6"/>
  </si>
  <si>
    <t>女子推３</t>
    <rPh sb="0" eb="2">
      <t>ジョシ</t>
    </rPh>
    <rPh sb="2" eb="3">
      <t>スイ</t>
    </rPh>
    <phoneticPr fontId="6"/>
  </si>
  <si>
    <t>女子推４</t>
    <rPh sb="0" eb="2">
      <t>ジョシ</t>
    </rPh>
    <rPh sb="2" eb="3">
      <t>スイ</t>
    </rPh>
    <phoneticPr fontId="6"/>
  </si>
  <si>
    <t>城田　功規</t>
    <rPh sb="0" eb="2">
      <t>シロタ</t>
    </rPh>
    <rPh sb="3" eb="5">
      <t>コウキ</t>
    </rPh>
    <phoneticPr fontId="6"/>
  </si>
  <si>
    <t>単推枠</t>
    <rPh sb="0" eb="1">
      <t>タン</t>
    </rPh>
    <rPh sb="1" eb="2">
      <t>スイ</t>
    </rPh>
    <rPh sb="2" eb="3">
      <t>ワク</t>
    </rPh>
    <phoneticPr fontId="11"/>
  </si>
  <si>
    <t>男子複５</t>
    <rPh sb="0" eb="2">
      <t>ダンシ</t>
    </rPh>
    <rPh sb="2" eb="3">
      <t>フク</t>
    </rPh>
    <phoneticPr fontId="6"/>
  </si>
  <si>
    <t>男子複６</t>
    <rPh sb="0" eb="2">
      <t>ダンシ</t>
    </rPh>
    <rPh sb="2" eb="3">
      <t>フク</t>
    </rPh>
    <phoneticPr fontId="6"/>
  </si>
  <si>
    <t>女子複５</t>
    <rPh sb="0" eb="2">
      <t>ジョシ</t>
    </rPh>
    <rPh sb="2" eb="3">
      <t>フク</t>
    </rPh>
    <phoneticPr fontId="6"/>
  </si>
  <si>
    <t>女子複６</t>
    <rPh sb="0" eb="2">
      <t>ジョシ</t>
    </rPh>
    <rPh sb="2" eb="3">
      <t>フク</t>
    </rPh>
    <phoneticPr fontId="6"/>
  </si>
  <si>
    <t>推１</t>
    <rPh sb="0" eb="1">
      <t>スイ</t>
    </rPh>
    <phoneticPr fontId="6"/>
  </si>
  <si>
    <t>推２</t>
    <rPh sb="0" eb="1">
      <t>スイ</t>
    </rPh>
    <phoneticPr fontId="6"/>
  </si>
  <si>
    <t>推３</t>
    <rPh sb="0" eb="1">
      <t>スイ</t>
    </rPh>
    <phoneticPr fontId="6"/>
  </si>
  <si>
    <t>推４</t>
    <rPh sb="0" eb="1">
      <t>スイ</t>
    </rPh>
    <phoneticPr fontId="6"/>
  </si>
  <si>
    <t>参加費単　１０００円×</t>
    <rPh sb="0" eb="3">
      <t>サンカヒ</t>
    </rPh>
    <rPh sb="3" eb="4">
      <t>タン</t>
    </rPh>
    <rPh sb="9" eb="10">
      <t>エン</t>
    </rPh>
    <phoneticPr fontId="11"/>
  </si>
  <si>
    <t>参加費複　２０００円×</t>
    <rPh sb="0" eb="3">
      <t>サンカヒ</t>
    </rPh>
    <rPh sb="3" eb="4">
      <t>フク</t>
    </rPh>
    <rPh sb="9" eb="10">
      <t>エン</t>
    </rPh>
    <phoneticPr fontId="11"/>
  </si>
  <si>
    <t>※出場数とあっているか、必ずご確認ください。</t>
    <rPh sb="1" eb="3">
      <t>シュツジョウ</t>
    </rPh>
    <rPh sb="3" eb="4">
      <t>スウ</t>
    </rPh>
    <rPh sb="12" eb="13">
      <t>カナラ</t>
    </rPh>
    <rPh sb="15" eb="17">
      <t>カクニン</t>
    </rPh>
    <phoneticPr fontId="6"/>
  </si>
  <si>
    <t>略称</t>
    <rPh sb="0" eb="2">
      <t>リャクショウ</t>
    </rPh>
    <phoneticPr fontId="2"/>
  </si>
  <si>
    <t>愛知県名古屋市千種区不老町 名古屋大学教育学部附属中学校</t>
  </si>
  <si>
    <t>東海市立加木屋中学校</t>
    <rPh sb="0" eb="4">
      <t>トウカイシリツ</t>
    </rPh>
    <rPh sb="4" eb="7">
      <t>カギヤ</t>
    </rPh>
    <rPh sb="7" eb="10">
      <t>チュウガッコウ</t>
    </rPh>
    <phoneticPr fontId="1"/>
  </si>
  <si>
    <t>知多市立旭南中学校</t>
    <rPh sb="0" eb="4">
      <t>チタシリツ</t>
    </rPh>
    <rPh sb="4" eb="6">
      <t>キョクナン</t>
    </rPh>
    <rPh sb="6" eb="7">
      <t>チュウ</t>
    </rPh>
    <rPh sb="7" eb="9">
      <t>ガッコウ</t>
    </rPh>
    <phoneticPr fontId="1"/>
  </si>
  <si>
    <t>名古屋市立港北中学校</t>
  </si>
  <si>
    <t>名古屋市立守山中学校</t>
    <rPh sb="0" eb="5">
      <t>ナゴヤシリツ</t>
    </rPh>
    <rPh sb="5" eb="7">
      <t>モリヤマ</t>
    </rPh>
    <rPh sb="7" eb="10">
      <t>チュウガッコウ</t>
    </rPh>
    <phoneticPr fontId="6"/>
  </si>
  <si>
    <t>名古屋市立守山東中学校</t>
    <rPh sb="0" eb="5">
      <t>ナゴヤシリツ</t>
    </rPh>
    <rPh sb="5" eb="7">
      <t>モリヤマ</t>
    </rPh>
    <rPh sb="7" eb="8">
      <t>ヒガシ</t>
    </rPh>
    <rPh sb="8" eb="11">
      <t>チュウガッコウ</t>
    </rPh>
    <phoneticPr fontId="6"/>
  </si>
  <si>
    <t>名古屋市立原中学校</t>
    <rPh sb="0" eb="3">
      <t>ナゴヤ</t>
    </rPh>
    <rPh sb="3" eb="5">
      <t>シリツ</t>
    </rPh>
    <rPh sb="5" eb="6">
      <t>ハラ</t>
    </rPh>
    <rPh sb="6" eb="9">
      <t>チュウガッコウ</t>
    </rPh>
    <phoneticPr fontId="6"/>
  </si>
  <si>
    <t>名古屋市立猪子石中学校</t>
  </si>
  <si>
    <t>名古屋市立神丘中学校</t>
    <rPh sb="0" eb="3">
      <t>ナゴヤ</t>
    </rPh>
    <rPh sb="3" eb="5">
      <t>シリツ</t>
    </rPh>
    <rPh sb="5" eb="6">
      <t>カミ</t>
    </rPh>
    <rPh sb="6" eb="7">
      <t>オカ</t>
    </rPh>
    <rPh sb="7" eb="10">
      <t>チュウガッコウ</t>
    </rPh>
    <phoneticPr fontId="1"/>
  </si>
  <si>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</si>
  <si>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</si>
  <si>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</si>
  <si>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</si>
  <si>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1"/>
  </si>
  <si>
    <t>蒲郡市立蒲郡中学校</t>
    <rPh sb="0" eb="4">
      <t>ガマゴオリシリツ</t>
    </rPh>
    <rPh sb="4" eb="6">
      <t>ガマゴオリ</t>
    </rPh>
    <rPh sb="6" eb="9">
      <t>チュウガッコウ</t>
    </rPh>
    <phoneticPr fontId="6"/>
  </si>
  <si>
    <t>蒲郡市立大塚中学校</t>
  </si>
  <si>
    <t>長久手市立北中学校</t>
  </si>
  <si>
    <t>長久手市立長久手中学校</t>
    <rPh sb="0" eb="3">
      <t>ナガクテ</t>
    </rPh>
    <rPh sb="3" eb="5">
      <t>シリツ</t>
    </rPh>
    <rPh sb="5" eb="8">
      <t>ナガクテ</t>
    </rPh>
    <rPh sb="8" eb="11">
      <t>チュウガッコウ</t>
    </rPh>
    <phoneticPr fontId="6"/>
  </si>
  <si>
    <t>小牧市立岩崎中学校</t>
    <rPh sb="0" eb="4">
      <t>コマキシリツ</t>
    </rPh>
    <rPh sb="4" eb="6">
      <t>イワサキ</t>
    </rPh>
    <rPh sb="6" eb="9">
      <t>チュウガッコウ</t>
    </rPh>
    <phoneticPr fontId="6"/>
  </si>
  <si>
    <t>小牧市立篠岡中学校</t>
    <rPh sb="0" eb="3">
      <t>コマキシ</t>
    </rPh>
    <rPh sb="3" eb="4">
      <t>リツ</t>
    </rPh>
    <phoneticPr fontId="1"/>
  </si>
  <si>
    <t>春日井市立石尾台中学校</t>
    <rPh sb="0" eb="5">
      <t>カスガイシリツ</t>
    </rPh>
    <rPh sb="5" eb="8">
      <t>イシオダイ</t>
    </rPh>
    <rPh sb="8" eb="11">
      <t>チュウガッコウ</t>
    </rPh>
    <phoneticPr fontId="6"/>
  </si>
  <si>
    <t>春日井市立高蔵寺中学校</t>
  </si>
  <si>
    <t>尾張旭市立旭中学校</t>
    <rPh sb="0" eb="3">
      <t>オワリアサヒ</t>
    </rPh>
    <rPh sb="3" eb="5">
      <t>シリツ</t>
    </rPh>
    <rPh sb="5" eb="6">
      <t>アサヒ</t>
    </rPh>
    <rPh sb="6" eb="9">
      <t>チュウガッコウ</t>
    </rPh>
    <phoneticPr fontId="6"/>
  </si>
  <si>
    <t>愛西市立佐織西中学校</t>
  </si>
  <si>
    <t>瀬戸市立南山中学校</t>
  </si>
  <si>
    <t>瀬戸市立水野中学校</t>
    <rPh sb="0" eb="3">
      <t>セトシ</t>
    </rPh>
    <rPh sb="3" eb="4">
      <t>リツ</t>
    </rPh>
    <phoneticPr fontId="2"/>
  </si>
  <si>
    <t>瀬戸市立幡山中学校</t>
    <rPh sb="0" eb="3">
      <t>セトシ</t>
    </rPh>
    <rPh sb="3" eb="4">
      <t>リツ</t>
    </rPh>
    <phoneticPr fontId="2"/>
  </si>
  <si>
    <t>桜丘中学校</t>
    <rPh sb="0" eb="1">
      <t>サクラ</t>
    </rPh>
    <rPh sb="1" eb="2">
      <t>オカ</t>
    </rPh>
    <rPh sb="2" eb="5">
      <t>チュウガッコウ</t>
    </rPh>
    <phoneticPr fontId="1"/>
  </si>
  <si>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</si>
  <si>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</si>
  <si>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2"/>
  </si>
  <si>
    <t>大府西</t>
    <rPh sb="0" eb="2">
      <t>オオブ</t>
    </rPh>
    <rPh sb="2" eb="3">
      <t>ニシ</t>
    </rPh>
    <phoneticPr fontId="2"/>
  </si>
  <si>
    <t>大府北</t>
    <rPh sb="0" eb="2">
      <t>オオブ</t>
    </rPh>
    <rPh sb="2" eb="3">
      <t>キタ</t>
    </rPh>
    <phoneticPr fontId="2"/>
  </si>
  <si>
    <t>大府南</t>
    <rPh sb="0" eb="2">
      <t>オオブ</t>
    </rPh>
    <rPh sb="2" eb="3">
      <t>ミナミ</t>
    </rPh>
    <phoneticPr fontId="2"/>
  </si>
  <si>
    <t>阿久比</t>
    <rPh sb="0" eb="3">
      <t>アグイ</t>
    </rPh>
    <phoneticPr fontId="2"/>
  </si>
  <si>
    <t>半　田</t>
    <rPh sb="0" eb="1">
      <t>ハン</t>
    </rPh>
    <rPh sb="2" eb="3">
      <t>タ</t>
    </rPh>
    <phoneticPr fontId="2"/>
  </si>
  <si>
    <t>乙　川</t>
    <rPh sb="0" eb="1">
      <t>オツ</t>
    </rPh>
    <rPh sb="2" eb="3">
      <t>カワ</t>
    </rPh>
    <phoneticPr fontId="2"/>
  </si>
  <si>
    <t>成　岩</t>
    <rPh sb="0" eb="1">
      <t>シゲル</t>
    </rPh>
    <rPh sb="2" eb="3">
      <t>イワ</t>
    </rPh>
    <phoneticPr fontId="2"/>
  </si>
  <si>
    <t>武　豊</t>
    <rPh sb="0" eb="1">
      <t>タケシ</t>
    </rPh>
    <rPh sb="2" eb="3">
      <t>ユタカ</t>
    </rPh>
    <phoneticPr fontId="2"/>
  </si>
  <si>
    <t>鬼　崎</t>
    <rPh sb="0" eb="1">
      <t>オニ</t>
    </rPh>
    <rPh sb="2" eb="3">
      <t>ザキ</t>
    </rPh>
    <phoneticPr fontId="2"/>
  </si>
  <si>
    <t>旭　南</t>
  </si>
  <si>
    <t>常　滑</t>
    <rPh sb="0" eb="1">
      <t>ツネ</t>
    </rPh>
    <rPh sb="2" eb="3">
      <t>ヌメ</t>
    </rPh>
    <phoneticPr fontId="2"/>
  </si>
  <si>
    <t>加木屋</t>
    <rPh sb="0" eb="3">
      <t>カギヤ</t>
    </rPh>
    <phoneticPr fontId="2"/>
  </si>
  <si>
    <t>萩　山</t>
    <rPh sb="0" eb="1">
      <t>ハギ</t>
    </rPh>
    <rPh sb="2" eb="3">
      <t>ヤマ</t>
    </rPh>
    <phoneticPr fontId="2"/>
  </si>
  <si>
    <t>藤　森</t>
    <rPh sb="0" eb="1">
      <t>フジ</t>
    </rPh>
    <rPh sb="2" eb="3">
      <t>モリ</t>
    </rPh>
    <phoneticPr fontId="2"/>
  </si>
  <si>
    <t>守山北</t>
    <rPh sb="0" eb="2">
      <t>モリヤマ</t>
    </rPh>
    <rPh sb="2" eb="3">
      <t>キタ</t>
    </rPh>
    <phoneticPr fontId="2"/>
  </si>
  <si>
    <t>鎌倉台</t>
    <rPh sb="0" eb="2">
      <t>カマクラ</t>
    </rPh>
    <rPh sb="2" eb="3">
      <t>ダイ</t>
    </rPh>
    <phoneticPr fontId="2"/>
  </si>
  <si>
    <t>猪　高</t>
    <rPh sb="0" eb="1">
      <t>イノシシ</t>
    </rPh>
    <rPh sb="2" eb="3">
      <t>タカ</t>
    </rPh>
    <phoneticPr fontId="2"/>
  </si>
  <si>
    <t>高針台</t>
    <rPh sb="0" eb="3">
      <t>タカバリダイ</t>
    </rPh>
    <phoneticPr fontId="2"/>
  </si>
  <si>
    <t>有　松</t>
    <rPh sb="0" eb="1">
      <t>ユウ</t>
    </rPh>
    <rPh sb="2" eb="3">
      <t>マツ</t>
    </rPh>
    <phoneticPr fontId="2"/>
  </si>
  <si>
    <t>若　水</t>
    <rPh sb="0" eb="1">
      <t>ワカ</t>
    </rPh>
    <rPh sb="2" eb="3">
      <t>ミズ</t>
    </rPh>
    <phoneticPr fontId="2"/>
  </si>
  <si>
    <t>港　北</t>
    <rPh sb="0" eb="1">
      <t>ミナト</t>
    </rPh>
    <rPh sb="2" eb="3">
      <t>キタ</t>
    </rPh>
    <phoneticPr fontId="2"/>
  </si>
  <si>
    <t>　原　</t>
    <rPh sb="1" eb="2">
      <t>ハラ</t>
    </rPh>
    <phoneticPr fontId="2"/>
  </si>
  <si>
    <t>猪子石</t>
    <rPh sb="0" eb="3">
      <t>イノコイシ</t>
    </rPh>
    <phoneticPr fontId="2"/>
  </si>
  <si>
    <t>守　山</t>
    <rPh sb="0" eb="1">
      <t>マモル</t>
    </rPh>
    <rPh sb="2" eb="3">
      <t>ヤマ</t>
    </rPh>
    <phoneticPr fontId="2"/>
  </si>
  <si>
    <t>守山東</t>
    <rPh sb="0" eb="2">
      <t>モリヤマ</t>
    </rPh>
    <rPh sb="2" eb="3">
      <t>ヒガシ</t>
    </rPh>
    <phoneticPr fontId="2"/>
  </si>
  <si>
    <t>神　丘</t>
    <rPh sb="0" eb="1">
      <t>カミ</t>
    </rPh>
    <rPh sb="2" eb="3">
      <t>オカ</t>
    </rPh>
    <phoneticPr fontId="2"/>
  </si>
  <si>
    <t>455-0067</t>
  </si>
  <si>
    <t>442-0862</t>
  </si>
  <si>
    <t>豊川南部</t>
    <rPh sb="0" eb="2">
      <t>トヨカワ</t>
    </rPh>
    <rPh sb="2" eb="4">
      <t>ナンブ</t>
    </rPh>
    <phoneticPr fontId="2"/>
  </si>
  <si>
    <t>豊川西部</t>
    <rPh sb="0" eb="2">
      <t>トヨカワ</t>
    </rPh>
    <rPh sb="2" eb="4">
      <t>セイブ</t>
    </rPh>
    <phoneticPr fontId="2"/>
  </si>
  <si>
    <t>高師台</t>
    <rPh sb="0" eb="1">
      <t>タカ</t>
    </rPh>
    <rPh sb="1" eb="2">
      <t>シ</t>
    </rPh>
    <rPh sb="2" eb="3">
      <t>ダイ</t>
    </rPh>
    <phoneticPr fontId="2"/>
  </si>
  <si>
    <t>章　南</t>
    <rPh sb="0" eb="1">
      <t>ショウ</t>
    </rPh>
    <rPh sb="2" eb="3">
      <t>ナン</t>
    </rPh>
    <phoneticPr fontId="2"/>
  </si>
  <si>
    <t>岡崎東海</t>
    <rPh sb="0" eb="2">
      <t>オカザキ</t>
    </rPh>
    <rPh sb="2" eb="4">
      <t>トウカイ</t>
    </rPh>
    <phoneticPr fontId="2"/>
  </si>
  <si>
    <t>六ツ美</t>
    <rPh sb="0" eb="1">
      <t>ム</t>
    </rPh>
    <rPh sb="2" eb="3">
      <t>ミ</t>
    </rPh>
    <phoneticPr fontId="2"/>
  </si>
  <si>
    <t>豊川中部</t>
    <rPh sb="0" eb="2">
      <t>トヨカワ</t>
    </rPh>
    <rPh sb="2" eb="4">
      <t>チュウブ</t>
    </rPh>
    <phoneticPr fontId="2"/>
  </si>
  <si>
    <t>本　郷</t>
    <rPh sb="0" eb="1">
      <t>ホン</t>
    </rPh>
    <rPh sb="2" eb="3">
      <t>ゴウ</t>
    </rPh>
    <phoneticPr fontId="2"/>
  </si>
  <si>
    <t>六ツ美北</t>
    <rPh sb="0" eb="1">
      <t>ム</t>
    </rPh>
    <rPh sb="2" eb="3">
      <t>ミ</t>
    </rPh>
    <rPh sb="3" eb="4">
      <t>キタ</t>
    </rPh>
    <phoneticPr fontId="2"/>
  </si>
  <si>
    <t>矢作北</t>
    <rPh sb="0" eb="2">
      <t>ヤハギ</t>
    </rPh>
    <rPh sb="2" eb="3">
      <t>キタ</t>
    </rPh>
    <phoneticPr fontId="2"/>
  </si>
  <si>
    <t>竜　海</t>
    <rPh sb="0" eb="1">
      <t>リュウ</t>
    </rPh>
    <rPh sb="2" eb="3">
      <t>ウミ</t>
    </rPh>
    <phoneticPr fontId="2"/>
  </si>
  <si>
    <t>西尾東部</t>
    <rPh sb="0" eb="2">
      <t>ニシオ</t>
    </rPh>
    <rPh sb="2" eb="4">
      <t>トウブ</t>
    </rPh>
    <phoneticPr fontId="2"/>
  </si>
  <si>
    <t>西　尾</t>
    <rPh sb="0" eb="1">
      <t>ニシ</t>
    </rPh>
    <rPh sb="2" eb="3">
      <t>オ</t>
    </rPh>
    <phoneticPr fontId="2"/>
  </si>
  <si>
    <t>平　坂</t>
    <rPh sb="0" eb="1">
      <t>ヘイ</t>
    </rPh>
    <rPh sb="2" eb="3">
      <t>サカ</t>
    </rPh>
    <phoneticPr fontId="2"/>
  </si>
  <si>
    <t>鳳来</t>
    <rPh sb="0" eb="2">
      <t>ホウライ</t>
    </rPh>
    <phoneticPr fontId="2"/>
  </si>
  <si>
    <t>蒲　郡</t>
    <rPh sb="0" eb="1">
      <t>カバ</t>
    </rPh>
    <rPh sb="2" eb="3">
      <t>グン</t>
    </rPh>
    <phoneticPr fontId="2"/>
  </si>
  <si>
    <t>大　塚</t>
    <rPh sb="0" eb="1">
      <t>ダイ</t>
    </rPh>
    <rPh sb="2" eb="3">
      <t>ツカ</t>
    </rPh>
    <phoneticPr fontId="2"/>
  </si>
  <si>
    <t>愛知県豊橋市高師本郷町竹ノ内90-1</t>
    <phoneticPr fontId="2"/>
  </si>
  <si>
    <t>愛知県蒲郡市新井町１３番地１８号</t>
    <phoneticPr fontId="2"/>
  </si>
  <si>
    <t>春日井中部</t>
    <rPh sb="0" eb="3">
      <t>カスガイ</t>
    </rPh>
    <rPh sb="3" eb="5">
      <t>チュウブ</t>
    </rPh>
    <phoneticPr fontId="2"/>
  </si>
  <si>
    <t>春日井東部</t>
    <rPh sb="0" eb="3">
      <t>カスガイ</t>
    </rPh>
    <rPh sb="3" eb="5">
      <t>トウブ</t>
    </rPh>
    <phoneticPr fontId="2"/>
  </si>
  <si>
    <t>鷹　来</t>
    <rPh sb="0" eb="1">
      <t>タカ</t>
    </rPh>
    <rPh sb="2" eb="3">
      <t>ク</t>
    </rPh>
    <phoneticPr fontId="2"/>
  </si>
  <si>
    <t>南　城</t>
    <rPh sb="0" eb="1">
      <t>ミナミ</t>
    </rPh>
    <rPh sb="2" eb="3">
      <t>シロ</t>
    </rPh>
    <phoneticPr fontId="2"/>
  </si>
  <si>
    <t>松　原</t>
    <rPh sb="0" eb="1">
      <t>マツ</t>
    </rPh>
    <rPh sb="2" eb="3">
      <t>ハラ</t>
    </rPh>
    <phoneticPr fontId="2"/>
  </si>
  <si>
    <t>岩成台</t>
    <rPh sb="0" eb="3">
      <t>イワナリダイ</t>
    </rPh>
    <phoneticPr fontId="2"/>
  </si>
  <si>
    <t>柏　原</t>
    <rPh sb="0" eb="1">
      <t>カシワ</t>
    </rPh>
    <rPh sb="2" eb="3">
      <t>ハラ</t>
    </rPh>
    <phoneticPr fontId="2"/>
  </si>
  <si>
    <t>春日井西部</t>
    <rPh sb="0" eb="3">
      <t>カスガイ</t>
    </rPh>
    <rPh sb="3" eb="5">
      <t>セイブ</t>
    </rPh>
    <phoneticPr fontId="2"/>
  </si>
  <si>
    <t>石尾台</t>
    <rPh sb="0" eb="3">
      <t>イシオダイ</t>
    </rPh>
    <phoneticPr fontId="2"/>
  </si>
  <si>
    <t>高蔵寺</t>
    <rPh sb="0" eb="3">
      <t>コウゾウジ</t>
    </rPh>
    <phoneticPr fontId="2"/>
  </si>
  <si>
    <t>長久手北</t>
    <rPh sb="0" eb="3">
      <t>ナガクテ</t>
    </rPh>
    <rPh sb="3" eb="4">
      <t>キタ</t>
    </rPh>
    <phoneticPr fontId="2"/>
  </si>
  <si>
    <t>岩　崎</t>
    <rPh sb="0" eb="1">
      <t>ガン</t>
    </rPh>
    <rPh sb="2" eb="3">
      <t>ザキ</t>
    </rPh>
    <phoneticPr fontId="2"/>
  </si>
  <si>
    <t>篠　岡</t>
    <rPh sb="0" eb="1">
      <t>シノ</t>
    </rPh>
    <rPh sb="2" eb="3">
      <t>オカ</t>
    </rPh>
    <phoneticPr fontId="2"/>
  </si>
  <si>
    <t>桃　陵</t>
    <rPh sb="0" eb="1">
      <t>モモ</t>
    </rPh>
    <rPh sb="2" eb="3">
      <t>リョウ</t>
    </rPh>
    <phoneticPr fontId="2"/>
  </si>
  <si>
    <t>尾張旭東</t>
    <rPh sb="0" eb="3">
      <t>オワリアサヒ</t>
    </rPh>
    <rPh sb="3" eb="4">
      <t>ヒガシ</t>
    </rPh>
    <phoneticPr fontId="2"/>
  </si>
  <si>
    <t>　旭　</t>
    <phoneticPr fontId="2"/>
  </si>
  <si>
    <t>佐織西</t>
    <rPh sb="0" eb="2">
      <t>サオリ</t>
    </rPh>
    <rPh sb="2" eb="3">
      <t>ニシ</t>
    </rPh>
    <phoneticPr fontId="2"/>
  </si>
  <si>
    <t>瀬戸南山</t>
    <rPh sb="0" eb="2">
      <t>セト</t>
    </rPh>
    <rPh sb="2" eb="4">
      <t>ミナミヤマ</t>
    </rPh>
    <phoneticPr fontId="2"/>
  </si>
  <si>
    <t>幡　山</t>
    <rPh sb="0" eb="1">
      <t>ハタ</t>
    </rPh>
    <rPh sb="2" eb="3">
      <t>ヤマ</t>
    </rPh>
    <phoneticPr fontId="2"/>
  </si>
  <si>
    <t>水　野</t>
    <rPh sb="0" eb="1">
      <t>ミズ</t>
    </rPh>
    <rPh sb="2" eb="3">
      <t>ノ</t>
    </rPh>
    <phoneticPr fontId="2"/>
  </si>
  <si>
    <t>淑　徳</t>
    <rPh sb="0" eb="1">
      <t>シュク</t>
    </rPh>
    <rPh sb="2" eb="3">
      <t>トク</t>
    </rPh>
    <phoneticPr fontId="2"/>
  </si>
  <si>
    <t>名大附</t>
    <rPh sb="0" eb="2">
      <t>メイダイ</t>
    </rPh>
    <rPh sb="2" eb="3">
      <t>フ</t>
    </rPh>
    <phoneticPr fontId="2"/>
  </si>
  <si>
    <t>市　邨</t>
    <rPh sb="0" eb="1">
      <t>シ</t>
    </rPh>
    <rPh sb="2" eb="3">
      <t>ムラ</t>
    </rPh>
    <phoneticPr fontId="2"/>
  </si>
  <si>
    <t>愛工大附</t>
    <rPh sb="0" eb="1">
      <t>アイ</t>
    </rPh>
    <rPh sb="1" eb="3">
      <t>コウダイ</t>
    </rPh>
    <rPh sb="3" eb="4">
      <t>フ</t>
    </rPh>
    <phoneticPr fontId="2"/>
  </si>
  <si>
    <t>東　海</t>
    <rPh sb="0" eb="1">
      <t>ヒガシ</t>
    </rPh>
    <rPh sb="2" eb="3">
      <t>ウミ</t>
    </rPh>
    <phoneticPr fontId="2"/>
  </si>
  <si>
    <t>南　山</t>
    <rPh sb="0" eb="1">
      <t>ミナミ</t>
    </rPh>
    <rPh sb="2" eb="3">
      <t>ヤマ</t>
    </rPh>
    <phoneticPr fontId="2"/>
  </si>
  <si>
    <t>椙　山</t>
    <rPh sb="0" eb="1">
      <t>スギ</t>
    </rPh>
    <rPh sb="2" eb="3">
      <t>ヤマ</t>
    </rPh>
    <phoneticPr fontId="2"/>
  </si>
  <si>
    <t>聖　霊</t>
    <rPh sb="0" eb="1">
      <t>セイ</t>
    </rPh>
    <rPh sb="2" eb="3">
      <t>レイ</t>
    </rPh>
    <phoneticPr fontId="2"/>
  </si>
  <si>
    <t>名古屋</t>
    <rPh sb="0" eb="3">
      <t>ナゴヤ</t>
    </rPh>
    <phoneticPr fontId="2"/>
  </si>
  <si>
    <t>大　成</t>
    <rPh sb="0" eb="1">
      <t>ダイ</t>
    </rPh>
    <rPh sb="2" eb="3">
      <t>シゲル</t>
    </rPh>
    <phoneticPr fontId="2"/>
  </si>
  <si>
    <t>桜　丘</t>
    <rPh sb="0" eb="1">
      <t>サクラ</t>
    </rPh>
    <rPh sb="2" eb="3">
      <t>オカ</t>
    </rPh>
    <phoneticPr fontId="2"/>
  </si>
  <si>
    <t>参加費</t>
    <rPh sb="0" eb="3">
      <t>サンカヒ</t>
    </rPh>
    <phoneticPr fontId="6"/>
  </si>
  <si>
    <t>知多市立旭南中学校</t>
  </si>
  <si>
    <t>知多市金沢字中向山１３２</t>
  </si>
  <si>
    <t>竹内　圭佑</t>
    <rPh sb="0" eb="2">
      <t>タケウチ</t>
    </rPh>
    <rPh sb="3" eb="5">
      <t>ケイスケ</t>
    </rPh>
    <phoneticPr fontId="6"/>
  </si>
  <si>
    <t>旭　南</t>
    <rPh sb="0" eb="1">
      <t>アサヒ</t>
    </rPh>
    <rPh sb="2" eb="3">
      <t>ナン</t>
    </rPh>
    <phoneticPr fontId="6"/>
  </si>
  <si>
    <t>氏名</t>
    <rPh sb="0" eb="2">
      <t>シメイ</t>
    </rPh>
    <phoneticPr fontId="17"/>
  </si>
  <si>
    <t>学年</t>
    <rPh sb="0" eb="2">
      <t>ガクネン</t>
    </rPh>
    <phoneticPr fontId="17"/>
  </si>
  <si>
    <t>所属中学校</t>
    <rPh sb="0" eb="2">
      <t>ショゾク</t>
    </rPh>
    <rPh sb="2" eb="5">
      <t>チュウガッコウ</t>
    </rPh>
    <phoneticPr fontId="17"/>
  </si>
  <si>
    <t>学校名略称</t>
    <rPh sb="0" eb="3">
      <t>ガッコウメイ</t>
    </rPh>
    <rPh sb="3" eb="5">
      <t>リャクショウ</t>
    </rPh>
    <phoneticPr fontId="17"/>
  </si>
  <si>
    <t>所属生徒　中学校入力欄</t>
    <rPh sb="0" eb="2">
      <t>ショゾク</t>
    </rPh>
    <rPh sb="2" eb="4">
      <t>セイト</t>
    </rPh>
    <rPh sb="5" eb="8">
      <t>チュウガッコウ</t>
    </rPh>
    <rPh sb="8" eb="10">
      <t>ニュウリョク</t>
    </rPh>
    <rPh sb="10" eb="11">
      <t>ラン</t>
    </rPh>
    <phoneticPr fontId="17"/>
  </si>
  <si>
    <t>学校名</t>
    <rPh sb="0" eb="3">
      <t>ガッコウメイ</t>
    </rPh>
    <phoneticPr fontId="17"/>
  </si>
  <si>
    <t>知多市立旭南中学校</t>
    <rPh sb="0" eb="3">
      <t>チタシ</t>
    </rPh>
    <rPh sb="3" eb="4">
      <t>リツ</t>
    </rPh>
    <rPh sb="4" eb="9">
      <t>キョクナンチュウガッコウ</t>
    </rPh>
    <phoneticPr fontId="17"/>
  </si>
  <si>
    <t>男子入力欄</t>
    <rPh sb="0" eb="2">
      <t>ダンシ</t>
    </rPh>
    <rPh sb="2" eb="4">
      <t>ニュウリョク</t>
    </rPh>
    <rPh sb="4" eb="5">
      <t>ラン</t>
    </rPh>
    <phoneticPr fontId="17"/>
  </si>
  <si>
    <t>例</t>
    <rPh sb="0" eb="1">
      <t>レイ</t>
    </rPh>
    <phoneticPr fontId="17"/>
  </si>
  <si>
    <t>旭　南</t>
    <rPh sb="0" eb="1">
      <t>アサヒ</t>
    </rPh>
    <rPh sb="2" eb="3">
      <t>ナン</t>
    </rPh>
    <phoneticPr fontId="17"/>
  </si>
  <si>
    <t>男子単５</t>
    <rPh sb="0" eb="2">
      <t>ダンシ</t>
    </rPh>
    <rPh sb="2" eb="3">
      <t>タン</t>
    </rPh>
    <phoneticPr fontId="6"/>
  </si>
  <si>
    <t>男子単６</t>
    <rPh sb="0" eb="2">
      <t>ダンシ</t>
    </rPh>
    <rPh sb="2" eb="3">
      <t>タン</t>
    </rPh>
    <phoneticPr fontId="6"/>
  </si>
  <si>
    <t>男子単７</t>
    <rPh sb="0" eb="2">
      <t>ダンシ</t>
    </rPh>
    <rPh sb="2" eb="3">
      <t>タン</t>
    </rPh>
    <phoneticPr fontId="6"/>
  </si>
  <si>
    <t>男子単８</t>
    <rPh sb="0" eb="2">
      <t>ダンシ</t>
    </rPh>
    <rPh sb="2" eb="3">
      <t>タン</t>
    </rPh>
    <phoneticPr fontId="6"/>
  </si>
  <si>
    <t>男子単９</t>
    <rPh sb="0" eb="2">
      <t>ダンシ</t>
    </rPh>
    <rPh sb="2" eb="3">
      <t>タン</t>
    </rPh>
    <phoneticPr fontId="6"/>
  </si>
  <si>
    <t>男子単１０</t>
    <rPh sb="0" eb="2">
      <t>ダンシ</t>
    </rPh>
    <rPh sb="2" eb="3">
      <t>タン</t>
    </rPh>
    <phoneticPr fontId="6"/>
  </si>
  <si>
    <t>男子単１１</t>
    <rPh sb="0" eb="2">
      <t>ダンシ</t>
    </rPh>
    <rPh sb="2" eb="3">
      <t>タン</t>
    </rPh>
    <phoneticPr fontId="6"/>
  </si>
  <si>
    <t>男子単１２</t>
    <rPh sb="0" eb="2">
      <t>ダンシ</t>
    </rPh>
    <rPh sb="2" eb="3">
      <t>タン</t>
    </rPh>
    <phoneticPr fontId="6"/>
  </si>
  <si>
    <t>男子単１３</t>
    <rPh sb="0" eb="2">
      <t>ダンシ</t>
    </rPh>
    <rPh sb="2" eb="3">
      <t>タン</t>
    </rPh>
    <phoneticPr fontId="6"/>
  </si>
  <si>
    <t>男子単１４</t>
    <rPh sb="0" eb="2">
      <t>ダンシ</t>
    </rPh>
    <rPh sb="2" eb="3">
      <t>タン</t>
    </rPh>
    <phoneticPr fontId="6"/>
  </si>
  <si>
    <t>女子単１</t>
    <rPh sb="2" eb="3">
      <t>タン</t>
    </rPh>
    <phoneticPr fontId="6"/>
  </si>
  <si>
    <t>女子単２</t>
    <rPh sb="2" eb="3">
      <t>タン</t>
    </rPh>
    <phoneticPr fontId="6"/>
  </si>
  <si>
    <t>女子単３</t>
    <rPh sb="2" eb="3">
      <t>タン</t>
    </rPh>
    <phoneticPr fontId="6"/>
  </si>
  <si>
    <t>女子単４</t>
    <rPh sb="2" eb="3">
      <t>タン</t>
    </rPh>
    <phoneticPr fontId="6"/>
  </si>
  <si>
    <t>女子単５</t>
    <rPh sb="2" eb="3">
      <t>タン</t>
    </rPh>
    <phoneticPr fontId="6"/>
  </si>
  <si>
    <t>女子単６</t>
    <rPh sb="2" eb="3">
      <t>タン</t>
    </rPh>
    <phoneticPr fontId="6"/>
  </si>
  <si>
    <t>女子単７</t>
    <rPh sb="2" eb="3">
      <t>タン</t>
    </rPh>
    <phoneticPr fontId="6"/>
  </si>
  <si>
    <t>女子単８</t>
    <rPh sb="2" eb="3">
      <t>タン</t>
    </rPh>
    <phoneticPr fontId="6"/>
  </si>
  <si>
    <t>女子単９</t>
    <rPh sb="2" eb="3">
      <t>タン</t>
    </rPh>
    <phoneticPr fontId="6"/>
  </si>
  <si>
    <t>女子単１０</t>
    <rPh sb="2" eb="3">
      <t>タン</t>
    </rPh>
    <phoneticPr fontId="6"/>
  </si>
  <si>
    <t>女子単１１</t>
    <rPh sb="2" eb="3">
      <t>タン</t>
    </rPh>
    <phoneticPr fontId="6"/>
  </si>
  <si>
    <t>女子単１２</t>
    <rPh sb="2" eb="3">
      <t>タン</t>
    </rPh>
    <phoneticPr fontId="6"/>
  </si>
  <si>
    <t>女子単１３</t>
    <rPh sb="2" eb="3">
      <t>タン</t>
    </rPh>
    <phoneticPr fontId="6"/>
  </si>
  <si>
    <t>女子単１４</t>
    <rPh sb="2" eb="3">
      <t>タン</t>
    </rPh>
    <phoneticPr fontId="6"/>
  </si>
  <si>
    <t>女子入力欄</t>
    <rPh sb="0" eb="2">
      <t>ジョシ</t>
    </rPh>
    <rPh sb="2" eb="4">
      <t>ニュウリョク</t>
    </rPh>
    <rPh sb="4" eb="5">
      <t>ラン</t>
    </rPh>
    <phoneticPr fontId="17"/>
  </si>
  <si>
    <t>女子単推１</t>
    <rPh sb="2" eb="3">
      <t>タン</t>
    </rPh>
    <rPh sb="3" eb="4">
      <t>スイ</t>
    </rPh>
    <phoneticPr fontId="6"/>
  </si>
  <si>
    <t>女子単推２</t>
    <rPh sb="2" eb="3">
      <t>タン</t>
    </rPh>
    <rPh sb="3" eb="4">
      <t>スイ</t>
    </rPh>
    <phoneticPr fontId="6"/>
  </si>
  <si>
    <t>女子ダブルス</t>
    <phoneticPr fontId="6"/>
  </si>
  <si>
    <t>女子複１</t>
    <rPh sb="2" eb="3">
      <t>フク</t>
    </rPh>
    <phoneticPr fontId="6"/>
  </si>
  <si>
    <t>女子複２</t>
    <rPh sb="2" eb="3">
      <t>フク</t>
    </rPh>
    <phoneticPr fontId="6"/>
  </si>
  <si>
    <t>女子複３</t>
    <rPh sb="2" eb="3">
      <t>フク</t>
    </rPh>
    <phoneticPr fontId="6"/>
  </si>
  <si>
    <t>女子複４</t>
    <rPh sb="2" eb="3">
      <t>フク</t>
    </rPh>
    <phoneticPr fontId="6"/>
  </si>
  <si>
    <t>女子複５</t>
    <rPh sb="2" eb="3">
      <t>フク</t>
    </rPh>
    <phoneticPr fontId="6"/>
  </si>
  <si>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6"/>
  </si>
  <si>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6"/>
  </si>
  <si>
    <t>※必ず確認をお願いします。</t>
    <rPh sb="1" eb="2">
      <t>カナラ</t>
    </rPh>
    <rPh sb="3" eb="5">
      <t>カクニン</t>
    </rPh>
    <rPh sb="7" eb="8">
      <t>ネガ</t>
    </rPh>
    <phoneticPr fontId="17"/>
  </si>
  <si>
    <t>←※リストが表示されるので選択してください</t>
    <rPh sb="6" eb="8">
      <t>ヒョウジ</t>
    </rPh>
    <rPh sb="13" eb="15">
      <t>センタク</t>
    </rPh>
    <phoneticPr fontId="17"/>
  </si>
  <si>
    <t>※ダブルスは同一校のペアしか認められません</t>
    <rPh sb="6" eb="8">
      <t>ドウイツ</t>
    </rPh>
    <rPh sb="8" eb="9">
      <t>コウ</t>
    </rPh>
    <rPh sb="14" eb="15">
      <t>ミト</t>
    </rPh>
    <phoneticPr fontId="17"/>
  </si>
  <si>
    <t>略　称</t>
    <rPh sb="0" eb="1">
      <t>リャク</t>
    </rPh>
    <rPh sb="2" eb="3">
      <t>ショウ</t>
    </rPh>
    <phoneticPr fontId="17"/>
  </si>
  <si>
    <t>男子複７</t>
    <rPh sb="0" eb="2">
      <t>ダンシ</t>
    </rPh>
    <rPh sb="2" eb="3">
      <t>フク</t>
    </rPh>
    <phoneticPr fontId="6"/>
  </si>
  <si>
    <t>愛知県大府市桃山町三丁目216</t>
    <phoneticPr fontId="2"/>
  </si>
  <si>
    <t>愛知県大府市長草町車池11</t>
    <phoneticPr fontId="2"/>
  </si>
  <si>
    <t>愛知県大府市東新町3-3-1</t>
    <phoneticPr fontId="2"/>
  </si>
  <si>
    <t>愛知県大府市馬池町3-21</t>
    <phoneticPr fontId="2"/>
  </si>
  <si>
    <t>愛知県知多郡阿久比町卵坂半田ヶ峯1</t>
    <phoneticPr fontId="2"/>
  </si>
  <si>
    <t>愛知県半田市岩滑東町5-80</t>
    <phoneticPr fontId="2"/>
  </si>
  <si>
    <t>愛知県半田市昭和町3-8</t>
    <phoneticPr fontId="2"/>
  </si>
  <si>
    <t>愛知県半田市大池町3-1</t>
    <phoneticPr fontId="2"/>
  </si>
  <si>
    <t>愛知県知多郡武豊町中根4-5</t>
    <phoneticPr fontId="2"/>
  </si>
  <si>
    <t>愛知県常滑市二ノ田15-14</t>
    <rPh sb="6" eb="7">
      <t>ニ</t>
    </rPh>
    <rPh sb="8" eb="9">
      <t>タ</t>
    </rPh>
    <phoneticPr fontId="1"/>
  </si>
  <si>
    <t>愛知県名古屋市名東区小池町66</t>
    <phoneticPr fontId="2"/>
  </si>
  <si>
    <t>愛知県名古屋市緑区鎌倉台2-402</t>
    <phoneticPr fontId="2"/>
  </si>
  <si>
    <t>愛知県名古屋市名東区丁田町33</t>
    <phoneticPr fontId="2"/>
  </si>
  <si>
    <t>愛知県名古屋市名東区勢子坊3-801</t>
    <phoneticPr fontId="2"/>
  </si>
  <si>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2"/>
  </si>
  <si>
    <t>愛知県名古屋市千種区若水二丁目6-1</t>
    <rPh sb="0" eb="3">
      <t>アイチケン</t>
    </rPh>
    <rPh sb="3" eb="7">
      <t>ナゴヤシ</t>
    </rPh>
    <rPh sb="7" eb="10">
      <t>チクサク</t>
    </rPh>
    <rPh sb="10" eb="12">
      <t>ワカミズ</t>
    </rPh>
    <rPh sb="12" eb="15">
      <t>ニチョウメ</t>
    </rPh>
    <phoneticPr fontId="2"/>
  </si>
  <si>
    <t>愛知県名古屋市港区港北町2丁目1番地</t>
    <rPh sb="0" eb="3">
      <t>アイチケン</t>
    </rPh>
    <rPh sb="3" eb="7">
      <t>ナゴヤシ</t>
    </rPh>
    <rPh sb="7" eb="9">
      <t>ミナトク</t>
    </rPh>
    <rPh sb="9" eb="12">
      <t>コウホクチョウ</t>
    </rPh>
    <rPh sb="13" eb="15">
      <t>チョウメ</t>
    </rPh>
    <rPh sb="16" eb="18">
      <t>バンチ</t>
    </rPh>
    <phoneticPr fontId="2"/>
  </si>
  <si>
    <t>愛知県名古屋市守山区松坂町116-1</t>
    <rPh sb="0" eb="3">
      <t>アイチケン</t>
    </rPh>
    <rPh sb="3" eb="7">
      <t>ナゴヤシ</t>
    </rPh>
    <rPh sb="7" eb="10">
      <t>モリヤマク</t>
    </rPh>
    <rPh sb="10" eb="12">
      <t>マツサカ</t>
    </rPh>
    <rPh sb="12" eb="13">
      <t>チョウ</t>
    </rPh>
    <phoneticPr fontId="2"/>
  </si>
  <si>
    <t>愛知県豊川市市田町西浦41</t>
    <rPh sb="0" eb="3">
      <t>アイチケン</t>
    </rPh>
    <rPh sb="6" eb="8">
      <t>イチダ</t>
    </rPh>
    <rPh sb="8" eb="9">
      <t>チョウ</t>
    </rPh>
    <rPh sb="9" eb="11">
      <t>ニシウラ</t>
    </rPh>
    <phoneticPr fontId="2"/>
  </si>
  <si>
    <t xml:space="preserve">愛知県豊川市国府町岡本24-2 </t>
    <phoneticPr fontId="2"/>
  </si>
  <si>
    <t>愛知県豊橋市西幸町浜地328</t>
    <phoneticPr fontId="2"/>
  </si>
  <si>
    <t>愛知県豊橋市植田町字的場50</t>
    <phoneticPr fontId="2"/>
  </si>
  <si>
    <t>愛知県岡崎市山綱町中柴51</t>
    <phoneticPr fontId="2"/>
  </si>
  <si>
    <t>愛知県岡崎市東大友町塚本57-3</t>
    <phoneticPr fontId="2"/>
  </si>
  <si>
    <t>愛知県西尾市今川町土井堀1</t>
    <phoneticPr fontId="2"/>
  </si>
  <si>
    <t>愛知県西尾市平坂町吉山1-1</t>
    <phoneticPr fontId="2"/>
  </si>
  <si>
    <t>愛知県春日井市王子町４番地</t>
    <rPh sb="0" eb="3">
      <t>アイチケン</t>
    </rPh>
    <rPh sb="3" eb="7">
      <t>カスガイシ</t>
    </rPh>
    <rPh sb="7" eb="9">
      <t>オウジ</t>
    </rPh>
    <rPh sb="9" eb="10">
      <t>チョウ</t>
    </rPh>
    <rPh sb="11" eb="13">
      <t>バンチ</t>
    </rPh>
    <phoneticPr fontId="2"/>
  </si>
  <si>
    <t>愛知県春日井市篠木町6-1315-1</t>
    <rPh sb="0" eb="3">
      <t>アイチケン</t>
    </rPh>
    <rPh sb="3" eb="7">
      <t>カスガイシ</t>
    </rPh>
    <rPh sb="7" eb="10">
      <t>シノギチョウ</t>
    </rPh>
    <phoneticPr fontId="2"/>
  </si>
  <si>
    <t>愛知県春日井市下市場町1-2-3</t>
    <phoneticPr fontId="2"/>
  </si>
  <si>
    <t>愛知県春日井市西山町3-8-8</t>
    <phoneticPr fontId="2"/>
  </si>
  <si>
    <t>愛知県春日井市岩成台8-2</t>
    <phoneticPr fontId="2"/>
  </si>
  <si>
    <t>愛知県春日井市柏原町5-375</t>
    <rPh sb="7" eb="9">
      <t>カシハラ</t>
    </rPh>
    <phoneticPr fontId="1"/>
  </si>
  <si>
    <t>愛知県小牧市桃ヶ丘二丁目1</t>
    <rPh sb="0" eb="3">
      <t>アイチケン</t>
    </rPh>
    <rPh sb="3" eb="6">
      <t>コマキシ</t>
    </rPh>
    <rPh sb="6" eb="7">
      <t>モモ</t>
    </rPh>
    <rPh sb="8" eb="9">
      <t>オカ</t>
    </rPh>
    <rPh sb="9" eb="12">
      <t>ニチョウメ</t>
    </rPh>
    <phoneticPr fontId="1"/>
  </si>
  <si>
    <t>愛知県名古屋市千種区桜が丘23</t>
    <phoneticPr fontId="2"/>
  </si>
  <si>
    <t>愛知県名古屋市千種区若水3-2-12</t>
    <phoneticPr fontId="2"/>
  </si>
  <si>
    <t>愛知県名古屋市東区筒井1-2-35</t>
    <phoneticPr fontId="2"/>
  </si>
  <si>
    <t>愛知県名古屋市昭和区五軒家町6</t>
    <phoneticPr fontId="2"/>
  </si>
  <si>
    <t>愛知県名古屋市昭和区隼人町17</t>
    <phoneticPr fontId="2"/>
  </si>
  <si>
    <t>愛知県名古屋市千種区山添町2-2</t>
    <phoneticPr fontId="2"/>
  </si>
  <si>
    <t>愛知県瀬戸市せいれい町2</t>
    <phoneticPr fontId="2"/>
  </si>
  <si>
    <t>愛知県名古屋市東区砂田橋2-1-58</t>
    <phoneticPr fontId="2"/>
  </si>
  <si>
    <t>学校略称</t>
    <rPh sb="0" eb="2">
      <t>ガッコウ</t>
    </rPh>
    <rPh sb="2" eb="4">
      <t>リャクショウ</t>
    </rPh>
    <phoneticPr fontId="6"/>
  </si>
  <si>
    <t>推1</t>
    <rPh sb="0" eb="1">
      <t>スイ</t>
    </rPh>
    <phoneticPr fontId="17"/>
  </si>
  <si>
    <t>推2</t>
    <rPh sb="0" eb="1">
      <t>スイ</t>
    </rPh>
    <phoneticPr fontId="17"/>
  </si>
  <si>
    <t>(</t>
    <phoneticPr fontId="17"/>
  </si>
  <si>
    <t>)</t>
    <phoneticPr fontId="17"/>
  </si>
  <si>
    <t>男子複８</t>
    <rPh sb="0" eb="2">
      <t>ダンシ</t>
    </rPh>
    <rPh sb="2" eb="3">
      <t>フク</t>
    </rPh>
    <phoneticPr fontId="6"/>
  </si>
  <si>
    <t>女子複６</t>
    <rPh sb="2" eb="3">
      <t>フク</t>
    </rPh>
    <phoneticPr fontId="6"/>
  </si>
  <si>
    <t>女子複７</t>
    <rPh sb="2" eb="3">
      <t>フク</t>
    </rPh>
    <phoneticPr fontId="6"/>
  </si>
  <si>
    <t>女子複８</t>
    <rPh sb="2" eb="3">
      <t>フク</t>
    </rPh>
    <phoneticPr fontId="6"/>
  </si>
  <si>
    <t>・</t>
    <phoneticPr fontId="17"/>
  </si>
  <si>
    <t>作業欄</t>
    <rPh sb="0" eb="2">
      <t>サギョウ</t>
    </rPh>
    <rPh sb="2" eb="3">
      <t>ラン</t>
    </rPh>
    <phoneticPr fontId="17"/>
  </si>
  <si>
    <t>さわらないでください！！</t>
    <phoneticPr fontId="17"/>
  </si>
  <si>
    <t>女子シングルス</t>
    <phoneticPr fontId="6"/>
  </si>
  <si>
    <t>係作業欄</t>
    <rPh sb="0" eb="1">
      <t>カカリ</t>
    </rPh>
    <rPh sb="1" eb="3">
      <t>サギョウ</t>
    </rPh>
    <rPh sb="3" eb="4">
      <t>ラン</t>
    </rPh>
    <phoneticPr fontId="17"/>
  </si>
  <si>
    <t>チーム名</t>
    <rPh sb="3" eb="4">
      <t>メイ</t>
    </rPh>
    <phoneticPr fontId="17"/>
  </si>
  <si>
    <t>金額</t>
    <rPh sb="0" eb="2">
      <t>キンガク</t>
    </rPh>
    <phoneticPr fontId="17"/>
  </si>
  <si>
    <t>プロ数</t>
    <rPh sb="2" eb="3">
      <t>スウ</t>
    </rPh>
    <phoneticPr fontId="17"/>
  </si>
  <si>
    <t>男子複１</t>
    <rPh sb="2" eb="3">
      <t>フク</t>
    </rPh>
    <phoneticPr fontId="6"/>
  </si>
  <si>
    <t>男子複２</t>
    <rPh sb="2" eb="3">
      <t>フク</t>
    </rPh>
    <phoneticPr fontId="6"/>
  </si>
  <si>
    <t>男子複３</t>
    <rPh sb="2" eb="3">
      <t>フク</t>
    </rPh>
    <phoneticPr fontId="6"/>
  </si>
  <si>
    <t>男子複４</t>
    <rPh sb="2" eb="3">
      <t>フク</t>
    </rPh>
    <phoneticPr fontId="6"/>
  </si>
  <si>
    <t>男子複５</t>
    <rPh sb="2" eb="3">
      <t>フク</t>
    </rPh>
    <phoneticPr fontId="6"/>
  </si>
  <si>
    <t>男子複６</t>
    <rPh sb="2" eb="3">
      <t>フク</t>
    </rPh>
    <phoneticPr fontId="6"/>
  </si>
  <si>
    <t>男子複７</t>
    <rPh sb="2" eb="3">
      <t>フク</t>
    </rPh>
    <phoneticPr fontId="6"/>
  </si>
  <si>
    <t>男子複８</t>
    <rPh sb="0" eb="2">
      <t>ダンシ</t>
    </rPh>
    <rPh sb="2" eb="3">
      <t>フク</t>
    </rPh>
    <phoneticPr fontId="17"/>
  </si>
  <si>
    <t>女子複８</t>
    <rPh sb="2" eb="3">
      <t>フク</t>
    </rPh>
    <phoneticPr fontId="17"/>
  </si>
  <si>
    <t>男子用</t>
    <rPh sb="0" eb="2">
      <t>ダンシ</t>
    </rPh>
    <rPh sb="2" eb="3">
      <t>ヨウ</t>
    </rPh>
    <phoneticPr fontId="11"/>
  </si>
  <si>
    <t>学校</t>
    <rPh sb="0" eb="2">
      <t>ガッコウ</t>
    </rPh>
    <phoneticPr fontId="6"/>
  </si>
  <si>
    <t>名前2</t>
    <rPh sb="0" eb="2">
      <t>ナマエ</t>
    </rPh>
    <phoneticPr fontId="11"/>
  </si>
  <si>
    <t>女子用</t>
    <rPh sb="0" eb="2">
      <t>ジョシ</t>
    </rPh>
    <rPh sb="2" eb="3">
      <t>ヨウ</t>
    </rPh>
    <phoneticPr fontId="11"/>
  </si>
  <si>
    <t>竹内クラブ</t>
    <rPh sb="0" eb="2">
      <t>タケウチ</t>
    </rPh>
    <phoneticPr fontId="17"/>
  </si>
  <si>
    <t>知多市金沢字中向山１３２</t>
    <rPh sb="0" eb="3">
      <t>チタシ</t>
    </rPh>
    <rPh sb="3" eb="5">
      <t>カナザワ</t>
    </rPh>
    <rPh sb="5" eb="6">
      <t>アザ</t>
    </rPh>
    <rPh sb="6" eb="7">
      <t>ナカ</t>
    </rPh>
    <rPh sb="7" eb="9">
      <t>ムカイヤマ</t>
    </rPh>
    <phoneticPr fontId="17"/>
  </si>
  <si>
    <t>竹内　圭佑</t>
    <rPh sb="0" eb="2">
      <t>タケウチ</t>
    </rPh>
    <rPh sb="3" eb="5">
      <t>ケイスケ</t>
    </rPh>
    <phoneticPr fontId="17"/>
  </si>
  <si>
    <t>０５６９－４３－４１２１</t>
    <phoneticPr fontId="17"/>
  </si>
  <si>
    <t>知多市立旭南中学校</t>
    <rPh sb="0" eb="4">
      <t>チタシリツ</t>
    </rPh>
    <rPh sb="4" eb="9">
      <t>キョクナンチュウガッコウ</t>
    </rPh>
    <phoneticPr fontId="17"/>
  </si>
  <si>
    <t>旭　南</t>
    <rPh sb="0" eb="1">
      <t>アサヒ</t>
    </rPh>
    <rPh sb="2" eb="3">
      <t>ナン</t>
    </rPh>
    <phoneticPr fontId="17"/>
  </si>
  <si>
    <t>知多市立中部中学校</t>
    <rPh sb="0" eb="3">
      <t>チタシ</t>
    </rPh>
    <rPh sb="3" eb="4">
      <t>リツ</t>
    </rPh>
    <rPh sb="4" eb="6">
      <t>チュウブ</t>
    </rPh>
    <rPh sb="6" eb="9">
      <t>チュウガッコウ</t>
    </rPh>
    <phoneticPr fontId="17"/>
  </si>
  <si>
    <t>知多中部</t>
    <rPh sb="0" eb="2">
      <t>チタ</t>
    </rPh>
    <rPh sb="2" eb="4">
      <t>チュウブ</t>
    </rPh>
    <phoneticPr fontId="17"/>
  </si>
  <si>
    <t>旭南　太郎</t>
    <rPh sb="0" eb="2">
      <t>キョクナン</t>
    </rPh>
    <rPh sb="3" eb="5">
      <t>タロウ</t>
    </rPh>
    <phoneticPr fontId="17"/>
  </si>
  <si>
    <t>旭南　次郎</t>
    <rPh sb="0" eb="2">
      <t>キョクナン</t>
    </rPh>
    <rPh sb="3" eb="5">
      <t>ジロウ</t>
    </rPh>
    <phoneticPr fontId="17"/>
  </si>
  <si>
    <t>中部　太郎</t>
    <rPh sb="0" eb="2">
      <t>チュウブ</t>
    </rPh>
    <rPh sb="3" eb="5">
      <t>タロウ</t>
    </rPh>
    <phoneticPr fontId="17"/>
  </si>
  <si>
    <t>中部　三郎</t>
    <rPh sb="0" eb="2">
      <t>チュウブ</t>
    </rPh>
    <rPh sb="3" eb="5">
      <t>サブロウ</t>
    </rPh>
    <phoneticPr fontId="17"/>
  </si>
  <si>
    <t>豊橋南稜</t>
    <rPh sb="0" eb="2">
      <t>トヨハシ</t>
    </rPh>
    <rPh sb="2" eb="4">
      <t>ナンリョウ</t>
    </rPh>
    <phoneticPr fontId="2"/>
  </si>
  <si>
    <t>豊橋市立高豊中学校</t>
    <rPh sb="4" eb="6">
      <t>タカトヨ</t>
    </rPh>
    <rPh sb="6" eb="9">
      <t>チュウガッコウ</t>
    </rPh>
    <phoneticPr fontId="2"/>
  </si>
  <si>
    <t>高豊</t>
    <rPh sb="0" eb="2">
      <t>タカトヨ</t>
    </rPh>
    <phoneticPr fontId="2"/>
  </si>
  <si>
    <t>一宮市立尾西第二中学校</t>
    <rPh sb="0" eb="4">
      <t>イチノミヤシリツ</t>
    </rPh>
    <rPh sb="4" eb="6">
      <t>ビサイ</t>
    </rPh>
    <rPh sb="6" eb="8">
      <t>ダイニ</t>
    </rPh>
    <rPh sb="8" eb="11">
      <t>チュウガッコウ</t>
    </rPh>
    <phoneticPr fontId="6"/>
  </si>
  <si>
    <t>尾西第二</t>
    <rPh sb="0" eb="2">
      <t>ビサイ</t>
    </rPh>
    <rPh sb="2" eb="4">
      <t>ダイニ</t>
    </rPh>
    <phoneticPr fontId="2"/>
  </si>
  <si>
    <t>愛知県東海市加木屋町西御獄18番地の1</t>
    <rPh sb="0" eb="3">
      <t>アイチケン</t>
    </rPh>
    <phoneticPr fontId="2"/>
  </si>
  <si>
    <t>愛知県知多市金沢字中向山１３２</t>
    <rPh sb="0" eb="3">
      <t>アイチケン</t>
    </rPh>
    <rPh sb="3" eb="6">
      <t>チタシ</t>
    </rPh>
    <rPh sb="6" eb="8">
      <t>カナザワ</t>
    </rPh>
    <rPh sb="8" eb="9">
      <t>アザ</t>
    </rPh>
    <rPh sb="9" eb="10">
      <t>ナカ</t>
    </rPh>
    <rPh sb="10" eb="12">
      <t>ムカイヤマ</t>
    </rPh>
    <phoneticPr fontId="2"/>
  </si>
  <si>
    <t>愛知県名古屋市守山区大屋敷１３－６３</t>
    <rPh sb="0" eb="3">
      <t>アイチケン</t>
    </rPh>
    <phoneticPr fontId="2"/>
  </si>
  <si>
    <t>愛知県名古屋市守山区小幡5丁目7番3号</t>
    <rPh sb="0" eb="3">
      <t>アイチケン</t>
    </rPh>
    <phoneticPr fontId="2"/>
  </si>
  <si>
    <t>愛知県名古屋市名東区神丘町１－１８</t>
    <rPh sb="0" eb="3">
      <t>アイチケン</t>
    </rPh>
    <phoneticPr fontId="2"/>
  </si>
  <si>
    <t>愛知県春日井市宮町字宮町１７５番地</t>
    <rPh sb="0" eb="3">
      <t>アイチケン</t>
    </rPh>
    <phoneticPr fontId="1"/>
  </si>
  <si>
    <t>愛知県岡崎市井内町六反2番地</t>
    <rPh sb="0" eb="3">
      <t>アイチケン</t>
    </rPh>
    <phoneticPr fontId="2"/>
  </si>
  <si>
    <t>愛知県岡崎市明大寺町字栗林48-1</t>
    <rPh sb="0" eb="3">
      <t>アイチケン</t>
    </rPh>
    <phoneticPr fontId="2"/>
  </si>
  <si>
    <t>愛知県西尾市下永良町西後落２０</t>
    <rPh sb="0" eb="3">
      <t>アイチケン</t>
    </rPh>
    <phoneticPr fontId="2"/>
  </si>
  <si>
    <t>愛知県新城市長篠仲野１</t>
    <rPh sb="0" eb="3">
      <t>アイチケン</t>
    </rPh>
    <phoneticPr fontId="2"/>
  </si>
  <si>
    <t>愛知県蒲郡市大塚町南向山5-3</t>
    <rPh sb="0" eb="3">
      <t>アイチケン</t>
    </rPh>
    <phoneticPr fontId="2"/>
  </si>
  <si>
    <t>愛知県豊橋市南牛川2丁目１－１１</t>
    <rPh sb="0" eb="3">
      <t>アイチケン</t>
    </rPh>
    <phoneticPr fontId="2"/>
  </si>
  <si>
    <t>第46回愛知県中学生バドミントン大会申込書</t>
    <rPh sb="0" eb="1">
      <t>ダイ</t>
    </rPh>
    <rPh sb="3" eb="4">
      <t>カイ</t>
    </rPh>
    <rPh sb="4" eb="7">
      <t>アイチケン</t>
    </rPh>
    <rPh sb="7" eb="10">
      <t>チュウガクセイ</t>
    </rPh>
    <rPh sb="16" eb="18">
      <t>タイカイ</t>
    </rPh>
    <rPh sb="18" eb="20">
      <t>モウシコ</t>
    </rPh>
    <rPh sb="20" eb="21">
      <t>ショ</t>
    </rPh>
    <phoneticPr fontId="5"/>
  </si>
  <si>
    <t>※振込受領証（コピー可）を申込書の裏面中央にのり付けしてください。</t>
  </si>
  <si>
    <t>申込書が複数ある場合は，いずれか一枚に添付して下さい。</t>
  </si>
  <si>
    <t>※今大会はプログラムの配付を行いません。</t>
  </si>
  <si>
    <t>※今大会はプログラムの配付を行いません。</t>
    <rPh sb="1" eb="4">
      <t>コンタイカイ</t>
    </rPh>
    <rPh sb="11" eb="13">
      <t>ハイフ</t>
    </rPh>
    <rPh sb="14" eb="15">
      <t>オコナ</t>
    </rPh>
    <phoneticPr fontId="6"/>
  </si>
  <si>
    <t>学校名</t>
    <rPh sb="0" eb="2">
      <t>ガッコウ</t>
    </rPh>
    <rPh sb="2" eb="3">
      <t>メイ</t>
    </rPh>
    <phoneticPr fontId="5"/>
  </si>
  <si>
    <r>
      <t>男子複</t>
    </r>
    <r>
      <rPr>
        <sz val="11"/>
        <color rgb="FFFF0000"/>
        <rFont val="ＭＳ Ｐゴシック"/>
        <family val="3"/>
        <charset val="128"/>
        <scheme val="minor"/>
      </rPr>
      <t>推１</t>
    </r>
    <rPh sb="0" eb="2">
      <t>ダンシ</t>
    </rPh>
    <rPh sb="2" eb="3">
      <t>フク</t>
    </rPh>
    <rPh sb="3" eb="4">
      <t>スイ</t>
    </rPh>
    <phoneticPr fontId="6"/>
  </si>
  <si>
    <r>
      <t>女子複</t>
    </r>
    <r>
      <rPr>
        <sz val="11"/>
        <color rgb="FFFF0000"/>
        <rFont val="ＭＳ Ｐゴシック"/>
        <family val="3"/>
        <charset val="128"/>
        <scheme val="minor"/>
      </rPr>
      <t>推１</t>
    </r>
    <rPh sb="0" eb="2">
      <t>ジョシ</t>
    </rPh>
    <rPh sb="2" eb="3">
      <t>フク</t>
    </rPh>
    <phoneticPr fontId="6"/>
  </si>
  <si>
    <t>男子複推１</t>
    <rPh sb="0" eb="2">
      <t>ダンシ</t>
    </rPh>
    <rPh sb="2" eb="3">
      <t>フク</t>
    </rPh>
    <rPh sb="3" eb="4">
      <t>スイ</t>
    </rPh>
    <phoneticPr fontId="6"/>
  </si>
  <si>
    <t>女子複推１</t>
    <rPh sb="0" eb="2">
      <t>ジョシ</t>
    </rPh>
    <rPh sb="2" eb="3">
      <t>フク</t>
    </rPh>
    <rPh sb="3" eb="4">
      <t>スイ</t>
    </rPh>
    <phoneticPr fontId="6"/>
  </si>
  <si>
    <t>参加費合計</t>
    <rPh sb="0" eb="3">
      <t>サンカヒ</t>
    </rPh>
    <rPh sb="3" eb="5">
      <t>ゴウケイ</t>
    </rPh>
    <phoneticPr fontId="11"/>
  </si>
  <si>
    <t>ﾁｰﾑ参加費合計</t>
    <rPh sb="3" eb="6">
      <t>サンカヒ</t>
    </rPh>
    <rPh sb="6" eb="8">
      <t>ゴウケイ</t>
    </rPh>
    <phoneticPr fontId="11"/>
  </si>
  <si>
    <t>男子ダブルス推１</t>
    <rPh sb="0" eb="2">
      <t>ダンシ</t>
    </rPh>
    <rPh sb="6" eb="7">
      <t>スイ</t>
    </rPh>
    <phoneticPr fontId="11"/>
  </si>
  <si>
    <t>女子ダブルス推１</t>
    <rPh sb="0" eb="2">
      <t>ジョシ</t>
    </rPh>
    <rPh sb="6" eb="7">
      <t>スイ</t>
    </rPh>
    <phoneticPr fontId="11"/>
  </si>
  <si>
    <t>※部活動の引率責任者は２名まで、個人参加の引率責任者は１名です。</t>
    <rPh sb="1" eb="4">
      <t>ブカツドウ</t>
    </rPh>
    <rPh sb="5" eb="7">
      <t>インソツ</t>
    </rPh>
    <rPh sb="7" eb="10">
      <t>セキニンシャ</t>
    </rPh>
    <rPh sb="12" eb="13">
      <t>メイ</t>
    </rPh>
    <rPh sb="16" eb="20">
      <t>コジンサンカ</t>
    </rPh>
    <rPh sb="21" eb="26">
      <t>インソツセキニンシャ</t>
    </rPh>
    <rPh sb="28" eb="29">
      <t>メイ</t>
    </rPh>
    <phoneticPr fontId="6"/>
  </si>
  <si>
    <t>※クラブチームの引率責任者は１名です。</t>
    <rPh sb="8" eb="13">
      <t>インソツセキニンシャ</t>
    </rPh>
    <rPh sb="15" eb="16">
      <t>メイ</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</si>
</sst>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000\-0000"/>
  </numFmts>
  <fonts count="35">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186">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right style="medium">
        <color indexed="64"/>
      </right>
      <top/>
      <bottom style="hair">
        <color indexed="64"/>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hair">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medium">
        <color indexed="64"/>
      </left>
      <right style="hair">
        <color indexed="64"/>
      </right>
      <top style="hair">
        <color indexed="64"/>
      </top>
      <bottom style="hair">
        <color indexed="64"/>
      </bottom>
      <diagonal style="thin">
        <color indexed="64"/>
      </diagonal>
    </border>
    <border diagonalDown="1">
      <left style="hair">
        <color indexed="64"/>
      </left>
      <right style="medium">
        <color indexed="64"/>
      </right>
      <top style="hair">
        <color indexed="64"/>
      </top>
      <bottom style="hair">
        <color indexed="64"/>
      </bottom>
      <diagonal style="thin">
        <color indexed="64"/>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thin">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diagonalDown="1">
      <left style="hair">
        <color indexed="64"/>
      </left>
      <right style="hair">
        <color indexed="64"/>
      </right>
      <top style="hair">
        <color indexed="64"/>
      </top>
      <bottom/>
      <diagonal style="thin">
        <color indexed="64"/>
      </diagonal>
    </border>
    <border diagonalDown="1">
      <left style="hair">
        <color indexed="64"/>
      </left>
      <right style="medium">
        <color indexed="64"/>
      </right>
      <top style="hair">
        <color indexed="64"/>
      </top>
      <bottom/>
      <diagonal style="thin">
        <color indexed="64"/>
      </diagonal>
    </border>
    <border diagonalDown="1">
      <left style="medium">
        <color indexed="64"/>
      </left>
      <right style="hair">
        <color indexed="64"/>
      </right>
      <top style="hair">
        <color indexed="64"/>
      </top>
      <bottom/>
      <diagonal style="thin">
        <color indexed="64"/>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3">
    <xf numFmtId="0" fontId="0" fillId="0" borderId="0">
      <alignment vertical="center"/>
    </xf>
    <xf numFmtId="0" fontId="20" fillId="0" borderId="0">
      <alignment vertical="center"/>
    </xf>
    <xf numFmtId="0" fontId="3" fillId="0" borderId="0"/>
  </cellStyleXfs>
  <cellXfs count="497">
    <xf numFmtId="0" fontId="0" fillId="0" borderId="0" xfId="0">
      <alignment vertical="center"/>
    </xf>
    <xf numFmtId="0" fontId="0" fillId="0" borderId="0" xfId="0" applyAlignment="1">
      <alignment horizontal="center" vertical="center"/>
    </xf>
    <xf numFmtId="176" fontId="4" fillId="0" borderId="0" xfId="2" applyNumberFormat="1" applyFont="1" applyAlignment="1">
      <alignment horizontal="center" vertical="center"/>
    </xf>
    <xf numFmtId="49" fontId="3" fillId="0" borderId="0" xfId="2" applyNumberFormat="1" applyAlignment="1">
      <alignment horizontal="left" vertical="center"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0" fillId="0" borderId="7" xfId="0" applyBorder="1">
      <alignment vertical="center"/>
    </xf>
    <xf numFmtId="0" fontId="0" fillId="0" borderId="2" xfId="0" applyBorder="1">
      <alignment vertical="center"/>
    </xf>
    <xf numFmtId="0" fontId="7" fillId="0" borderId="0" xfId="0" applyFont="1">
      <alignment vertical="center"/>
    </xf>
    <xf numFmtId="0" fontId="9"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8" fillId="0" borderId="1" xfId="0" applyFont="1" applyBorder="1" applyAlignment="1">
      <alignment horizontal="center" vertical="center"/>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0" fillId="0" borderId="4" xfId="0" applyBorder="1">
      <alignment vertical="center"/>
    </xf>
    <xf numFmtId="0" fontId="8" fillId="0" borderId="4" xfId="0" applyFont="1" applyBorder="1" applyAlignment="1">
      <alignment horizontal="center" vertical="center"/>
    </xf>
    <xf numFmtId="0" fontId="0" fillId="0" borderId="3" xfId="0" applyBorder="1">
      <alignment vertical="center"/>
    </xf>
    <xf numFmtId="0" fontId="0" fillId="0" borderId="13" xfId="0"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12" fillId="0" borderId="19" xfId="0" applyFont="1" applyBorder="1" applyAlignment="1">
      <alignment horizontal="center" vertical="center"/>
    </xf>
    <xf numFmtId="0" fontId="0" fillId="0" borderId="20" xfId="0" applyBorder="1" applyAlignment="1">
      <alignment horizontal="center" vertical="center"/>
    </xf>
    <xf numFmtId="0" fontId="22" fillId="0" borderId="0" xfId="0" applyFont="1" applyAlignment="1">
      <alignment horizontal="center" vertical="center"/>
    </xf>
    <xf numFmtId="0" fontId="0" fillId="0" borderId="20" xfId="0" applyBorder="1">
      <alignment vertical="center"/>
    </xf>
    <xf numFmtId="0" fontId="21" fillId="0" borderId="0" xfId="0" applyFont="1" applyAlignment="1">
      <alignment horizontal="left" vertical="center"/>
    </xf>
    <xf numFmtId="0" fontId="23" fillId="0" borderId="21" xfId="0" applyFont="1" applyBorder="1">
      <alignment vertical="center"/>
    </xf>
    <xf numFmtId="0" fontId="22" fillId="0" borderId="22" xfId="0" applyFont="1" applyBorder="1" applyAlignment="1">
      <alignment horizontal="right" vertical="center"/>
    </xf>
    <xf numFmtId="0" fontId="24" fillId="0" borderId="1" xfId="0" applyFont="1" applyBorder="1" applyAlignment="1">
      <alignment horizontal="center" vertical="center"/>
    </xf>
    <xf numFmtId="0" fontId="24" fillId="0" borderId="6" xfId="0" applyFont="1" applyBorder="1" applyAlignment="1">
      <alignment horizontal="center" vertical="center"/>
    </xf>
    <xf numFmtId="0" fontId="25"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2" fillId="0" borderId="1" xfId="0" applyFont="1" applyBorder="1">
      <alignment vertical="center"/>
    </xf>
    <xf numFmtId="0" fontId="22" fillId="0" borderId="6" xfId="0" applyFont="1" applyBorder="1">
      <alignment vertical="center"/>
    </xf>
    <xf numFmtId="0" fontId="21" fillId="0" borderId="0" xfId="0" applyFont="1">
      <alignmen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16" fillId="0" borderId="25" xfId="0" applyFont="1" applyBorder="1" applyAlignment="1">
      <alignment horizontal="right" vertical="center"/>
    </xf>
    <xf numFmtId="0" fontId="23" fillId="0" borderId="0" xfId="0" applyFont="1">
      <alignment vertical="center"/>
    </xf>
    <xf numFmtId="0" fontId="20"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22" fillId="5" borderId="3" xfId="0" applyFont="1" applyFill="1" applyBorder="1" applyAlignment="1">
      <alignment horizontal="center" vertical="center" shrinkToFit="1"/>
    </xf>
    <xf numFmtId="0" fontId="22" fillId="5" borderId="1" xfId="0" applyFont="1" applyFill="1" applyBorder="1" applyAlignment="1">
      <alignment horizontal="center" vertical="center" shrinkToFit="1"/>
    </xf>
    <xf numFmtId="0" fontId="22" fillId="5" borderId="4" xfId="0" applyFont="1" applyFill="1" applyBorder="1" applyAlignment="1">
      <alignment horizontal="center" vertical="center" shrinkToFit="1"/>
    </xf>
    <xf numFmtId="0" fontId="22" fillId="5" borderId="5" xfId="0" applyFont="1" applyFill="1" applyBorder="1" applyAlignment="1">
      <alignment horizontal="center" vertical="center" shrinkToFit="1"/>
    </xf>
    <xf numFmtId="0" fontId="22" fillId="5" borderId="6" xfId="0" applyFont="1" applyFill="1" applyBorder="1" applyAlignment="1">
      <alignment horizontal="center" vertical="center" shrinkToFit="1"/>
    </xf>
    <xf numFmtId="0" fontId="22" fillId="5" borderId="7" xfId="0" applyFont="1" applyFill="1" applyBorder="1" applyAlignment="1">
      <alignment horizontal="center" vertical="center" shrinkToFit="1"/>
    </xf>
    <xf numFmtId="0" fontId="8" fillId="0" borderId="32"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27" fillId="0" borderId="17" xfId="0" applyFont="1" applyBorder="1" applyAlignment="1">
      <alignment horizontal="center" vertical="center" wrapText="1"/>
    </xf>
    <xf numFmtId="0" fontId="27" fillId="0" borderId="35" xfId="0" applyFont="1" applyBorder="1" applyAlignment="1">
      <alignment horizontal="center" vertical="center" wrapText="1"/>
    </xf>
    <xf numFmtId="0" fontId="0" fillId="0" borderId="0" xfId="0" applyAlignment="1">
      <alignment horizontal="left" vertical="center"/>
    </xf>
    <xf numFmtId="0" fontId="0" fillId="6" borderId="45" xfId="0" applyFill="1" applyBorder="1" applyAlignment="1">
      <alignment horizontal="center" vertical="center"/>
    </xf>
    <xf numFmtId="0" fontId="24" fillId="0" borderId="23" xfId="0" applyFont="1" applyBorder="1" applyAlignment="1">
      <alignment horizontal="right" vertical="center" shrinkToFit="1"/>
    </xf>
    <xf numFmtId="0" fontId="24" fillId="0" borderId="24" xfId="0" applyFont="1" applyBorder="1" applyAlignment="1">
      <alignment horizontal="right" vertical="center" shrinkToFit="1"/>
    </xf>
    <xf numFmtId="0" fontId="0" fillId="0" borderId="0" xfId="0" applyAlignment="1">
      <alignment vertical="center" wrapText="1"/>
    </xf>
    <xf numFmtId="0" fontId="8" fillId="8" borderId="3" xfId="0" applyFont="1" applyFill="1" applyBorder="1" applyAlignment="1">
      <alignment horizontal="center" vertical="center" shrinkToFit="1"/>
    </xf>
    <xf numFmtId="0" fontId="9" fillId="0" borderId="0" xfId="0" applyFont="1">
      <alignment vertical="center"/>
    </xf>
    <xf numFmtId="0" fontId="13" fillId="0" borderId="0" xfId="0" applyFont="1">
      <alignment vertical="center"/>
    </xf>
    <xf numFmtId="0" fontId="0" fillId="0" borderId="0" xfId="1" applyFont="1">
      <alignment vertical="center"/>
    </xf>
    <xf numFmtId="0" fontId="10" fillId="0" borderId="0" xfId="0" applyFont="1" applyAlignment="1">
      <alignment horizontal="left" vertical="center"/>
    </xf>
    <xf numFmtId="0" fontId="15" fillId="0" borderId="0" xfId="0" applyFont="1" applyAlignment="1">
      <alignment horizontal="left" vertical="center"/>
    </xf>
    <xf numFmtId="0" fontId="22" fillId="5" borderId="63"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22" fillId="4" borderId="63" xfId="0" applyFont="1" applyFill="1" applyBorder="1" applyAlignment="1">
      <alignment horizontal="center" vertical="center" shrinkToFit="1"/>
    </xf>
    <xf numFmtId="0" fontId="0" fillId="0" borderId="41" xfId="0" applyBorder="1" applyAlignment="1">
      <alignment horizontal="center" vertical="center" shrinkToFit="1"/>
    </xf>
    <xf numFmtId="0" fontId="8" fillId="2" borderId="41" xfId="0" applyFont="1" applyFill="1" applyBorder="1" applyAlignment="1">
      <alignment horizontal="center" vertical="center" shrinkToFit="1"/>
    </xf>
    <xf numFmtId="0" fontId="8" fillId="4" borderId="41" xfId="0" applyFont="1" applyFill="1" applyBorder="1" applyAlignment="1">
      <alignment horizontal="center" vertical="center" shrinkToFit="1"/>
    </xf>
    <xf numFmtId="0" fontId="22" fillId="9" borderId="81" xfId="0" applyFont="1" applyFill="1" applyBorder="1" applyAlignment="1">
      <alignment horizontal="center" vertical="center" shrinkToFit="1"/>
    </xf>
    <xf numFmtId="0" fontId="8" fillId="9" borderId="82" xfId="0" applyFont="1" applyFill="1" applyBorder="1" applyAlignment="1">
      <alignment horizontal="center" vertical="center" shrinkToFit="1"/>
    </xf>
    <xf numFmtId="0" fontId="8" fillId="9" borderId="43" xfId="0" applyFont="1" applyFill="1" applyBorder="1" applyAlignment="1">
      <alignment horizontal="center" vertical="center" shrinkToFit="1"/>
    </xf>
    <xf numFmtId="0" fontId="8" fillId="9" borderId="44" xfId="0" applyFont="1" applyFill="1" applyBorder="1" applyAlignment="1">
      <alignment horizontal="center" vertical="center" shrinkToFit="1"/>
    </xf>
    <xf numFmtId="0" fontId="22" fillId="5" borderId="83" xfId="0" applyFont="1" applyFill="1" applyBorder="1" applyAlignment="1">
      <alignment horizontal="center" vertical="center" shrinkToFit="1"/>
    </xf>
    <xf numFmtId="0" fontId="22" fillId="4" borderId="83" xfId="0" applyFont="1" applyFill="1" applyBorder="1" applyAlignment="1">
      <alignment horizontal="center" vertical="center" shrinkToFit="1"/>
    </xf>
    <xf numFmtId="0" fontId="22" fillId="9" borderId="84" xfId="0" applyFont="1" applyFill="1" applyBorder="1" applyAlignment="1">
      <alignment horizontal="center" vertical="center" shrinkToFit="1"/>
    </xf>
    <xf numFmtId="0" fontId="22" fillId="5" borderId="92" xfId="0" applyFont="1" applyFill="1" applyBorder="1" applyAlignment="1">
      <alignment horizontal="center" vertical="center" shrinkToFit="1"/>
    </xf>
    <xf numFmtId="0" fontId="22" fillId="5" borderId="93"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94" xfId="0" applyFont="1" applyFill="1" applyBorder="1" applyAlignment="1">
      <alignment horizontal="center" vertical="center" shrinkToFit="1"/>
    </xf>
    <xf numFmtId="0" fontId="0" fillId="0" borderId="95" xfId="0" applyBorder="1" applyAlignment="1">
      <alignment horizontal="center" vertical="center"/>
    </xf>
    <xf numFmtId="0" fontId="0" fillId="0" borderId="77" xfId="0" applyBorder="1" applyAlignment="1">
      <alignment horizontal="center" vertical="center" shrinkToFit="1"/>
    </xf>
    <xf numFmtId="0" fontId="0" fillId="0" borderId="43" xfId="0" applyBorder="1" applyAlignment="1">
      <alignment horizontal="center" vertical="center" shrinkToFit="1"/>
    </xf>
    <xf numFmtId="0" fontId="0" fillId="0" borderId="82" xfId="0" applyBorder="1" applyAlignment="1">
      <alignment horizontal="center" vertical="center" shrinkToFit="1"/>
    </xf>
    <xf numFmtId="0" fontId="0" fillId="0" borderId="44" xfId="0" applyBorder="1" applyAlignment="1">
      <alignment horizontal="center" vertical="center" shrinkToFit="1"/>
    </xf>
    <xf numFmtId="0" fontId="8" fillId="2" borderId="98"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2" borderId="100" xfId="0" applyFont="1" applyFill="1" applyBorder="1" applyAlignment="1">
      <alignment horizontal="center" vertical="center" shrinkToFit="1"/>
    </xf>
    <xf numFmtId="0" fontId="8" fillId="2" borderId="101" xfId="0" applyFont="1" applyFill="1" applyBorder="1" applyAlignment="1">
      <alignment horizontal="center" vertical="center" shrinkToFit="1"/>
    </xf>
    <xf numFmtId="0" fontId="8" fillId="2" borderId="102" xfId="0" applyFont="1" applyFill="1" applyBorder="1" applyAlignment="1">
      <alignment horizontal="center" vertical="center" shrinkToFit="1"/>
    </xf>
    <xf numFmtId="0" fontId="8" fillId="2" borderId="103" xfId="0" applyFont="1" applyFill="1" applyBorder="1" applyAlignment="1">
      <alignment horizontal="center" vertical="center" shrinkToFit="1"/>
    </xf>
    <xf numFmtId="0" fontId="0" fillId="0" borderId="111" xfId="0" applyBorder="1" applyAlignment="1">
      <alignment horizontal="center" vertical="center"/>
    </xf>
    <xf numFmtId="0" fontId="31" fillId="4" borderId="117" xfId="0" applyFont="1" applyFill="1" applyBorder="1" applyAlignment="1">
      <alignment horizontal="center" vertical="center"/>
    </xf>
    <xf numFmtId="0" fontId="31" fillId="4" borderId="118" xfId="0" applyFont="1" applyFill="1" applyBorder="1" applyAlignment="1">
      <alignment horizontal="center" vertical="center"/>
    </xf>
    <xf numFmtId="0" fontId="31" fillId="4" borderId="120" xfId="0" applyFont="1" applyFill="1" applyBorder="1" applyAlignment="1">
      <alignment horizontal="center" vertical="center" wrapText="1"/>
    </xf>
    <xf numFmtId="0" fontId="31" fillId="4" borderId="121" xfId="0" applyFont="1" applyFill="1" applyBorder="1" applyAlignment="1">
      <alignment horizontal="center" vertical="center" wrapText="1"/>
    </xf>
    <xf numFmtId="0" fontId="31" fillId="0" borderId="123" xfId="0" applyFont="1" applyBorder="1" applyAlignment="1">
      <alignment horizontal="center" vertical="center"/>
    </xf>
    <xf numFmtId="0" fontId="31" fillId="0" borderId="124" xfId="0" applyFont="1" applyBorder="1" applyAlignment="1">
      <alignment horizontal="center" vertical="center"/>
    </xf>
    <xf numFmtId="0" fontId="31" fillId="0" borderId="125" xfId="0" applyFont="1" applyBorder="1" applyAlignment="1">
      <alignment horizontal="center" vertical="center"/>
    </xf>
    <xf numFmtId="0" fontId="0" fillId="10" borderId="126" xfId="0" applyFill="1" applyBorder="1" applyAlignment="1">
      <alignment horizontal="center" vertical="center" wrapText="1"/>
    </xf>
    <xf numFmtId="0" fontId="0" fillId="10" borderId="127" xfId="0" applyFill="1"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0" fillId="4" borderId="43" xfId="0" applyFill="1" applyBorder="1" applyAlignment="1">
      <alignment horizontal="center" vertical="center"/>
    </xf>
    <xf numFmtId="0" fontId="0" fillId="0" borderId="44" xfId="0" applyBorder="1">
      <alignment vertical="center"/>
    </xf>
    <xf numFmtId="0" fontId="8" fillId="8" borderId="134" xfId="0" applyFont="1" applyFill="1" applyBorder="1" applyAlignment="1">
      <alignment horizontal="center" vertical="center" shrinkToFit="1"/>
    </xf>
    <xf numFmtId="0" fontId="0" fillId="0" borderId="37" xfId="0" applyBorder="1" applyAlignment="1">
      <alignment vertical="center" shrinkToFit="1"/>
    </xf>
    <xf numFmtId="0" fontId="0" fillId="0" borderId="41" xfId="0" applyBorder="1" applyAlignment="1">
      <alignment vertical="center" shrinkToFit="1"/>
    </xf>
    <xf numFmtId="0" fontId="8" fillId="8" borderId="82" xfId="0" applyFont="1" applyFill="1" applyBorder="1" applyAlignment="1">
      <alignment horizontal="center" vertical="center" shrinkToFit="1"/>
    </xf>
    <xf numFmtId="0" fontId="0" fillId="0" borderId="44" xfId="0" applyBorder="1" applyAlignment="1">
      <alignment vertical="center" shrinkToFit="1"/>
    </xf>
    <xf numFmtId="0" fontId="8" fillId="0" borderId="0" xfId="0" applyFont="1" applyAlignment="1">
      <alignment vertical="center" shrinkToFit="1"/>
    </xf>
    <xf numFmtId="0" fontId="0" fillId="0" borderId="0" xfId="0" applyAlignment="1">
      <alignment vertical="center" shrinkToFit="1"/>
    </xf>
    <xf numFmtId="0" fontId="0" fillId="0" borderId="138" xfId="0" applyBorder="1" applyAlignment="1">
      <alignment horizontal="center" vertical="center"/>
    </xf>
    <xf numFmtId="0" fontId="0" fillId="0" borderId="139" xfId="0" applyBorder="1">
      <alignment vertical="center"/>
    </xf>
    <xf numFmtId="0" fontId="8" fillId="8" borderId="112" xfId="0" applyFont="1" applyFill="1" applyBorder="1" applyAlignment="1">
      <alignment horizontal="center" vertical="center" shrinkToFit="1"/>
    </xf>
    <xf numFmtId="0" fontId="0" fillId="0" borderId="113" xfId="0" applyBorder="1" applyAlignment="1">
      <alignment vertical="center" shrinkToFit="1"/>
    </xf>
    <xf numFmtId="0" fontId="0" fillId="0" borderId="53" xfId="0" applyBorder="1" applyAlignment="1">
      <alignment horizontal="center" vertical="center" shrinkToFit="1"/>
    </xf>
    <xf numFmtId="0" fontId="8" fillId="8" borderId="53" xfId="0" applyFont="1" applyFill="1" applyBorder="1" applyAlignment="1">
      <alignment horizontal="center" vertical="center" shrinkToFit="1"/>
    </xf>
    <xf numFmtId="0" fontId="0" fillId="0" borderId="87" xfId="0" applyBorder="1" applyAlignment="1">
      <alignment vertical="center" shrinkToFit="1"/>
    </xf>
    <xf numFmtId="0" fontId="0" fillId="0" borderId="75" xfId="0" applyBorder="1" applyAlignment="1">
      <alignment horizontal="center" vertical="center" shrinkToFit="1"/>
    </xf>
    <xf numFmtId="0" fontId="8" fillId="8" borderId="75" xfId="0" applyFont="1" applyFill="1" applyBorder="1" applyAlignment="1">
      <alignment horizontal="center" vertical="center" shrinkToFit="1"/>
    </xf>
    <xf numFmtId="0" fontId="0" fillId="0" borderId="89" xfId="0" applyBorder="1" applyAlignment="1">
      <alignment vertical="center" shrinkToFit="1"/>
    </xf>
    <xf numFmtId="0" fontId="0" fillId="0" borderId="112" xfId="0" applyBorder="1" applyAlignment="1">
      <alignment horizontal="center" vertical="center"/>
    </xf>
    <xf numFmtId="0" fontId="0" fillId="4" borderId="74" xfId="0" applyFill="1" applyBorder="1" applyAlignment="1">
      <alignment horizontal="center" vertical="center"/>
    </xf>
    <xf numFmtId="0" fontId="0" fillId="4" borderId="75" xfId="0" applyFill="1" applyBorder="1" applyAlignment="1">
      <alignment horizontal="center" vertical="center"/>
    </xf>
    <xf numFmtId="0" fontId="0" fillId="11" borderId="53" xfId="0" applyFill="1"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center" vertical="center"/>
    </xf>
    <xf numFmtId="0" fontId="0" fillId="11" borderId="87" xfId="0" applyFill="1" applyBorder="1" applyAlignment="1">
      <alignment horizontal="center" vertical="center"/>
    </xf>
    <xf numFmtId="0" fontId="0" fillId="11" borderId="69" xfId="0" applyFill="1" applyBorder="1" applyAlignment="1">
      <alignment horizontal="center" vertical="center"/>
    </xf>
    <xf numFmtId="0" fontId="0" fillId="0" borderId="72" xfId="0" applyBorder="1" applyAlignment="1">
      <alignment horizontal="center" vertical="center"/>
    </xf>
    <xf numFmtId="0" fontId="0" fillId="0" borderId="115" xfId="0" applyBorder="1" applyAlignment="1">
      <alignment horizontal="center" vertical="center"/>
    </xf>
    <xf numFmtId="0" fontId="0" fillId="11" borderId="75" xfId="0" applyFill="1" applyBorder="1" applyAlignment="1">
      <alignment horizontal="center" vertical="center"/>
    </xf>
    <xf numFmtId="0" fontId="0" fillId="11" borderId="89" xfId="0" applyFill="1" applyBorder="1" applyAlignment="1">
      <alignment horizontal="center" vertical="center"/>
    </xf>
    <xf numFmtId="0" fontId="0" fillId="11" borderId="112" xfId="0" applyFill="1"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11" borderId="60" xfId="0" applyFill="1" applyBorder="1" applyAlignment="1">
      <alignment horizontal="center" vertical="center"/>
    </xf>
    <xf numFmtId="0" fontId="0" fillId="11" borderId="111" xfId="0" applyFill="1" applyBorder="1" applyAlignment="1">
      <alignment horizontal="center" vertical="center"/>
    </xf>
    <xf numFmtId="0" fontId="0" fillId="11" borderId="74" xfId="0" applyFill="1" applyBorder="1" applyAlignment="1">
      <alignment horizontal="center" vertical="center"/>
    </xf>
    <xf numFmtId="0" fontId="0" fillId="0" borderId="114" xfId="0" applyBorder="1" applyAlignment="1">
      <alignment horizontal="center" vertical="center"/>
    </xf>
    <xf numFmtId="0" fontId="8" fillId="0" borderId="53" xfId="0" applyFont="1" applyBorder="1" applyAlignment="1">
      <alignment horizontal="center" vertical="center" shrinkToFit="1"/>
    </xf>
    <xf numFmtId="0" fontId="0" fillId="0" borderId="0" xfId="0" applyAlignment="1">
      <alignment horizontal="center" vertical="center" shrinkToFit="1"/>
    </xf>
    <xf numFmtId="0" fontId="24" fillId="0" borderId="1" xfId="0" applyFont="1" applyBorder="1" applyAlignment="1">
      <alignment horizontal="center" vertical="center" shrinkToFit="1"/>
    </xf>
    <xf numFmtId="0" fontId="22" fillId="0" borderId="0" xfId="0" applyFont="1" applyAlignment="1">
      <alignment horizontal="center" vertical="center" shrinkToFit="1"/>
    </xf>
    <xf numFmtId="0" fontId="24" fillId="0" borderId="6" xfId="0" applyFont="1" applyBorder="1" applyAlignment="1">
      <alignment horizontal="center" vertical="center" shrinkToFit="1"/>
    </xf>
    <xf numFmtId="0" fontId="26" fillId="0" borderId="0" xfId="0" applyFont="1" applyAlignment="1">
      <alignment horizontal="center" vertical="center" shrinkToFit="1"/>
    </xf>
    <xf numFmtId="0" fontId="7" fillId="0" borderId="0" xfId="0" applyFont="1" applyAlignment="1">
      <alignment horizontal="center" vertical="center" shrinkToFit="1"/>
    </xf>
    <xf numFmtId="0" fontId="30" fillId="0" borderId="0" xfId="0" applyFont="1" applyAlignment="1">
      <alignment horizontal="center" vertical="center" shrinkToFit="1"/>
    </xf>
    <xf numFmtId="0" fontId="22" fillId="0" borderId="1" xfId="0" applyFont="1" applyBorder="1" applyAlignment="1">
      <alignment horizontal="center" vertical="center" shrinkToFit="1"/>
    </xf>
    <xf numFmtId="0" fontId="28" fillId="0" borderId="0" xfId="0" applyFont="1" applyAlignment="1">
      <alignment horizontal="center" vertical="center" shrinkToFit="1"/>
    </xf>
    <xf numFmtId="0" fontId="22"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87" xfId="0" applyBorder="1" applyAlignment="1">
      <alignment horizontal="center" vertical="center" wrapText="1" shrinkToFit="1"/>
    </xf>
    <xf numFmtId="0" fontId="0" fillId="0" borderId="89" xfId="0" applyBorder="1" applyAlignment="1">
      <alignment horizontal="center" vertical="center" wrapText="1" shrinkToFit="1"/>
    </xf>
    <xf numFmtId="0" fontId="8" fillId="0" borderId="87" xfId="0" applyFont="1" applyBorder="1" applyAlignment="1">
      <alignment horizontal="center" vertical="center" wrapText="1" shrinkToFit="1"/>
    </xf>
    <xf numFmtId="0" fontId="8" fillId="0" borderId="75" xfId="0" applyFont="1" applyBorder="1" applyAlignment="1">
      <alignment horizontal="center" vertical="center" shrinkToFit="1"/>
    </xf>
    <xf numFmtId="0" fontId="8" fillId="0" borderId="89" xfId="0" applyFont="1" applyBorder="1" applyAlignment="1">
      <alignment horizontal="center" vertical="center" wrapText="1" shrinkToFit="1"/>
    </xf>
    <xf numFmtId="0" fontId="0" fillId="0" borderId="61" xfId="0" applyBorder="1" applyAlignment="1">
      <alignment horizontal="center" vertical="center" shrinkToFit="1"/>
    </xf>
    <xf numFmtId="0" fontId="0" fillId="0" borderId="144" xfId="0" applyBorder="1" applyAlignment="1">
      <alignment horizontal="center" vertical="center" shrinkToFit="1"/>
    </xf>
    <xf numFmtId="0" fontId="8" fillId="0" borderId="61" xfId="0" applyFont="1" applyBorder="1" applyAlignment="1">
      <alignment horizontal="center" vertical="center" shrinkToFit="1"/>
    </xf>
    <xf numFmtId="0" fontId="8" fillId="0" borderId="144"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145" xfId="0" applyFont="1" applyBorder="1" applyAlignment="1">
      <alignment horizontal="center" vertical="center" shrinkToFit="1"/>
    </xf>
    <xf numFmtId="0" fontId="8" fillId="0" borderId="91" xfId="0" applyFont="1" applyBorder="1" applyAlignment="1">
      <alignment horizontal="center" vertical="center" wrapText="1" shrinkToFit="1"/>
    </xf>
    <xf numFmtId="0" fontId="0" fillId="0" borderId="62" xfId="0" applyBorder="1" applyAlignment="1">
      <alignment horizontal="center" vertical="center" shrinkToFit="1"/>
    </xf>
    <xf numFmtId="0" fontId="0" fillId="0" borderId="145" xfId="0" applyBorder="1" applyAlignment="1">
      <alignment horizontal="center" vertical="center" shrinkToFit="1"/>
    </xf>
    <xf numFmtId="0" fontId="0" fillId="0" borderId="91" xfId="0" applyBorder="1" applyAlignment="1">
      <alignment horizontal="center" vertical="center" wrapText="1" shrinkToFit="1"/>
    </xf>
    <xf numFmtId="0" fontId="0" fillId="8" borderId="146" xfId="0" applyFill="1" applyBorder="1" applyAlignment="1">
      <alignment horizontal="center" vertical="center" shrinkToFit="1"/>
    </xf>
    <xf numFmtId="0" fontId="0" fillId="8" borderId="147" xfId="0" applyFill="1" applyBorder="1" applyAlignment="1">
      <alignment horizontal="center" vertical="center" textRotation="255" shrinkToFit="1"/>
    </xf>
    <xf numFmtId="0" fontId="27" fillId="8" borderId="148" xfId="0" applyFont="1" applyFill="1" applyBorder="1" applyAlignment="1">
      <alignment horizontal="center" vertical="center" shrinkToFit="1"/>
    </xf>
    <xf numFmtId="0" fontId="0" fillId="8" borderId="147" xfId="0" applyFill="1" applyBorder="1" applyAlignment="1">
      <alignment horizontal="center" vertical="center" shrinkToFit="1"/>
    </xf>
    <xf numFmtId="0" fontId="0" fillId="8" borderId="148" xfId="0" applyFill="1" applyBorder="1" applyAlignment="1">
      <alignment horizontal="center" vertical="center" shrinkToFit="1"/>
    </xf>
    <xf numFmtId="0" fontId="0" fillId="8" borderId="64" xfId="0" applyFill="1" applyBorder="1" applyAlignment="1">
      <alignment horizontal="center" vertical="center" shrinkToFit="1"/>
    </xf>
    <xf numFmtId="0" fontId="0" fillId="8" borderId="149" xfId="0" applyFill="1" applyBorder="1" applyAlignment="1">
      <alignment horizontal="center" vertical="center" shrinkToFit="1"/>
    </xf>
    <xf numFmtId="0" fontId="0" fillId="8" borderId="150" xfId="0" applyFill="1" applyBorder="1" applyAlignment="1">
      <alignment horizontal="center" vertical="center" shrinkToFit="1"/>
    </xf>
    <xf numFmtId="0" fontId="0" fillId="8" borderId="151" xfId="0" applyFill="1" applyBorder="1" applyAlignment="1">
      <alignment horizontal="center" vertical="center" shrinkToFit="1"/>
    </xf>
    <xf numFmtId="0" fontId="8" fillId="0" borderId="85" xfId="0" applyFont="1" applyBorder="1" applyAlignment="1">
      <alignment horizontal="center" vertical="center" shrinkToFit="1"/>
    </xf>
    <xf numFmtId="0" fontId="16" fillId="0" borderId="85" xfId="0" applyFont="1" applyBorder="1" applyAlignment="1">
      <alignment horizontal="center" vertical="center" shrinkToFit="1"/>
    </xf>
    <xf numFmtId="0" fontId="8" fillId="0" borderId="77" xfId="0" applyFont="1" applyBorder="1" applyAlignment="1">
      <alignment horizontal="center" vertical="center" shrinkToFit="1"/>
    </xf>
    <xf numFmtId="0" fontId="12" fillId="0" borderId="110" xfId="0" applyFont="1" applyBorder="1" applyAlignment="1">
      <alignment horizontal="center" vertical="center" shrinkToFit="1"/>
    </xf>
    <xf numFmtId="0" fontId="0" fillId="0" borderId="39" xfId="0" applyBorder="1" applyAlignment="1">
      <alignment horizontal="center" vertical="center" shrinkToFit="1"/>
    </xf>
    <xf numFmtId="0" fontId="0" fillId="0" borderId="37" xfId="0" applyBorder="1" applyAlignment="1">
      <alignment horizontal="center" vertical="center" shrinkToFit="1"/>
    </xf>
    <xf numFmtId="0" fontId="24" fillId="0" borderId="135" xfId="0" applyFont="1" applyBorder="1" applyAlignment="1">
      <alignment horizontal="center" vertical="center" shrinkToFit="1"/>
    </xf>
    <xf numFmtId="0" fontId="24" fillId="0" borderId="152" xfId="0" applyFont="1" applyBorder="1" applyAlignment="1">
      <alignment horizontal="center" vertical="center" shrinkToFit="1"/>
    </xf>
    <xf numFmtId="0" fontId="0" fillId="0" borderId="71" xfId="0" applyBorder="1" applyAlignment="1">
      <alignment horizontal="center" vertical="center" shrinkToFit="1"/>
    </xf>
    <xf numFmtId="0" fontId="23" fillId="0" borderId="153" xfId="0" applyFont="1" applyBorder="1" applyAlignment="1">
      <alignment horizontal="center" vertical="center" shrinkToFit="1"/>
    </xf>
    <xf numFmtId="0" fontId="0" fillId="0" borderId="112" xfId="0" applyBorder="1" applyAlignment="1">
      <alignment horizontal="center" vertical="center" shrinkToFit="1"/>
    </xf>
    <xf numFmtId="0" fontId="0" fillId="0" borderId="114" xfId="0" applyBorder="1" applyAlignment="1">
      <alignment horizontal="center" vertical="center" shrinkToFit="1"/>
    </xf>
    <xf numFmtId="0" fontId="8" fillId="0" borderId="114" xfId="0" applyFont="1" applyBorder="1" applyAlignment="1">
      <alignment horizontal="center" vertical="center" shrinkToFit="1"/>
    </xf>
    <xf numFmtId="0" fontId="0" fillId="8" borderId="154" xfId="0" applyFill="1" applyBorder="1" applyAlignment="1">
      <alignment horizontal="center" vertical="center" shrinkToFit="1"/>
    </xf>
    <xf numFmtId="0" fontId="0" fillId="0" borderId="155" xfId="0" applyBorder="1" applyAlignment="1">
      <alignment horizontal="center" vertical="center" shrinkToFit="1"/>
    </xf>
    <xf numFmtId="0" fontId="0" fillId="0" borderId="113" xfId="0" applyBorder="1" applyAlignment="1">
      <alignment horizontal="center" vertical="center" wrapText="1" shrinkToFit="1"/>
    </xf>
    <xf numFmtId="0" fontId="0" fillId="0" borderId="156" xfId="0" applyBorder="1" applyAlignment="1">
      <alignment horizontal="center" vertical="center" shrinkToFit="1"/>
    </xf>
    <xf numFmtId="0" fontId="0" fillId="0" borderId="157" xfId="0" applyBorder="1" applyAlignment="1">
      <alignment horizontal="center" vertical="center" shrinkToFit="1"/>
    </xf>
    <xf numFmtId="0" fontId="0" fillId="0" borderId="0" xfId="0" applyAlignment="1">
      <alignment horizontal="center" vertical="center" shrinkToFit="1"/>
    </xf>
    <xf numFmtId="0" fontId="8" fillId="2" borderId="3"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22" fillId="5" borderId="158" xfId="0" applyFont="1" applyFill="1" applyBorder="1" applyAlignment="1">
      <alignment horizontal="center" vertical="center" shrinkToFit="1"/>
    </xf>
    <xf numFmtId="0" fontId="22" fillId="5" borderId="159" xfId="0" applyFont="1" applyFill="1" applyBorder="1" applyAlignment="1">
      <alignment horizontal="center" vertical="center" shrinkToFit="1"/>
    </xf>
    <xf numFmtId="0" fontId="22" fillId="5" borderId="160" xfId="0" applyFont="1" applyFill="1" applyBorder="1" applyAlignment="1">
      <alignment horizontal="center" vertical="center" shrinkToFit="1"/>
    </xf>
    <xf numFmtId="0" fontId="22" fillId="5" borderId="161" xfId="0" applyFont="1" applyFill="1" applyBorder="1" applyAlignment="1">
      <alignment horizontal="center" vertical="center" shrinkToFit="1"/>
    </xf>
    <xf numFmtId="0" fontId="8" fillId="5" borderId="158" xfId="0" applyFont="1" applyFill="1" applyBorder="1" applyAlignment="1">
      <alignment horizontal="center" vertical="center" shrinkToFit="1"/>
    </xf>
    <xf numFmtId="0" fontId="8" fillId="5" borderId="159" xfId="0" applyFont="1" applyFill="1" applyBorder="1" applyAlignment="1">
      <alignment horizontal="center" vertical="center" shrinkToFit="1"/>
    </xf>
    <xf numFmtId="0" fontId="8" fillId="5" borderId="160" xfId="0" applyFont="1" applyFill="1" applyBorder="1" applyAlignment="1">
      <alignment horizontal="center" vertical="center" shrinkToFit="1"/>
    </xf>
    <xf numFmtId="0" fontId="8" fillId="5" borderId="161" xfId="0" applyFont="1" applyFill="1" applyBorder="1" applyAlignment="1">
      <alignment horizontal="center" vertical="center" shrinkToFit="1"/>
    </xf>
    <xf numFmtId="0" fontId="8" fillId="0" borderId="162" xfId="0" applyFont="1" applyBorder="1" applyAlignment="1">
      <alignment horizontal="center" vertical="center" shrinkToFit="1"/>
    </xf>
    <xf numFmtId="0" fontId="8" fillId="0" borderId="158" xfId="0" applyFont="1" applyBorder="1" applyAlignment="1">
      <alignment horizontal="center" vertical="center" shrinkToFit="1"/>
    </xf>
    <xf numFmtId="0" fontId="8" fillId="0" borderId="163" xfId="0" applyFont="1" applyBorder="1" applyAlignment="1">
      <alignment horizontal="center" vertical="center" shrinkToFit="1"/>
    </xf>
    <xf numFmtId="0" fontId="0" fillId="0" borderId="5" xfId="0" applyBorder="1">
      <alignment vertical="center"/>
    </xf>
    <xf numFmtId="0" fontId="0" fillId="0" borderId="0" xfId="0" applyAlignment="1">
      <alignment horizontal="left" vertical="center"/>
    </xf>
    <xf numFmtId="0" fontId="8" fillId="0" borderId="165" xfId="0" applyFont="1" applyBorder="1" applyAlignment="1">
      <alignment horizontal="center" vertical="center" shrinkToFit="1"/>
    </xf>
    <xf numFmtId="0" fontId="8" fillId="0" borderId="166" xfId="0" applyFont="1" applyBorder="1" applyAlignment="1">
      <alignment horizontal="center" vertical="center" shrinkToFit="1"/>
    </xf>
    <xf numFmtId="0" fontId="8" fillId="0" borderId="167" xfId="0" applyFont="1" applyBorder="1" applyAlignment="1">
      <alignment horizontal="center" vertical="center" wrapText="1" shrinkToFit="1"/>
    </xf>
    <xf numFmtId="0" fontId="34" fillId="0" borderId="0" xfId="0" applyFont="1" applyAlignment="1">
      <alignment vertical="center"/>
    </xf>
    <xf numFmtId="0" fontId="0" fillId="0" borderId="111" xfId="0" applyFill="1" applyBorder="1" applyAlignment="1">
      <alignment horizontal="center" vertical="center"/>
    </xf>
    <xf numFmtId="0" fontId="0" fillId="0" borderId="112" xfId="0" applyFill="1" applyBorder="1" applyAlignment="1">
      <alignment horizontal="center" vertical="center"/>
    </xf>
    <xf numFmtId="0" fontId="0" fillId="0" borderId="138" xfId="0" applyFill="1" applyBorder="1" applyAlignment="1">
      <alignment horizontal="center" vertical="center"/>
    </xf>
    <xf numFmtId="0" fontId="0" fillId="0" borderId="139" xfId="0" applyFill="1" applyBorder="1">
      <alignment vertical="center"/>
    </xf>
    <xf numFmtId="0" fontId="0" fillId="4" borderId="168" xfId="0" applyFill="1" applyBorder="1" applyAlignment="1">
      <alignment horizontal="center" vertical="center"/>
    </xf>
    <xf numFmtId="0" fontId="0" fillId="4" borderId="169" xfId="0" applyFill="1" applyBorder="1" applyAlignment="1">
      <alignment horizontal="center" vertical="center"/>
    </xf>
    <xf numFmtId="0" fontId="8" fillId="5" borderId="3" xfId="0" applyFont="1" applyFill="1" applyBorder="1" applyAlignment="1">
      <alignment horizontal="center" vertical="center" shrinkToFit="1"/>
    </xf>
    <xf numFmtId="0" fontId="8" fillId="5" borderId="5" xfId="0" applyFont="1" applyFill="1" applyBorder="1" applyAlignment="1">
      <alignment horizontal="center" vertical="center" shrinkToFit="1"/>
    </xf>
    <xf numFmtId="0" fontId="8" fillId="2" borderId="172" xfId="0" applyFont="1" applyFill="1" applyBorder="1" applyAlignment="1">
      <alignment horizontal="center" vertical="center" shrinkToFit="1"/>
    </xf>
    <xf numFmtId="0" fontId="8" fillId="2" borderId="173" xfId="0" applyFont="1" applyFill="1" applyBorder="1" applyAlignment="1">
      <alignment horizontal="center" vertical="center" shrinkToFit="1"/>
    </xf>
    <xf numFmtId="0" fontId="8" fillId="2" borderId="174" xfId="0" applyFont="1" applyFill="1" applyBorder="1" applyAlignment="1">
      <alignment horizontal="center" vertical="center" shrinkToFit="1"/>
    </xf>
    <xf numFmtId="0" fontId="8" fillId="2" borderId="171" xfId="0" applyFont="1" applyFill="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158" xfId="0" applyFont="1" applyBorder="1" applyAlignment="1">
      <alignment horizontal="center" vertical="center"/>
    </xf>
    <xf numFmtId="0" fontId="8" fillId="0" borderId="163" xfId="0" applyFont="1" applyBorder="1" applyAlignment="1">
      <alignment horizontal="center" vertical="center"/>
    </xf>
    <xf numFmtId="0" fontId="8" fillId="0" borderId="160" xfId="0" applyFont="1" applyBorder="1" applyAlignment="1">
      <alignment horizontal="center" vertical="center"/>
    </xf>
    <xf numFmtId="0" fontId="8" fillId="0" borderId="175" xfId="0" applyFont="1" applyBorder="1" applyAlignment="1">
      <alignment horizontal="center" vertical="center"/>
    </xf>
    <xf numFmtId="0" fontId="8" fillId="0" borderId="161" xfId="0" applyFont="1" applyBorder="1" applyAlignment="1">
      <alignment horizontal="center" vertical="center"/>
    </xf>
    <xf numFmtId="0" fontId="8" fillId="0" borderId="111" xfId="0" applyFont="1" applyBorder="1" applyAlignment="1">
      <alignment horizontal="center" vertical="center" shrinkToFit="1"/>
    </xf>
    <xf numFmtId="0" fontId="8" fillId="0" borderId="112" xfId="0" applyFont="1" applyBorder="1" applyAlignment="1">
      <alignment horizontal="center" vertical="center" shrinkToFit="1"/>
    </xf>
    <xf numFmtId="0" fontId="8" fillId="0" borderId="113" xfId="0" applyFont="1" applyBorder="1" applyAlignment="1">
      <alignment horizontal="center" vertical="center" wrapText="1" shrinkToFit="1"/>
    </xf>
    <xf numFmtId="0" fontId="22" fillId="5" borderId="38" xfId="0" applyFont="1" applyFill="1" applyBorder="1" applyAlignment="1">
      <alignment horizontal="center" vertical="center" shrinkToFit="1"/>
    </xf>
    <xf numFmtId="0" fontId="22" fillId="5" borderId="40" xfId="0" applyFont="1" applyFill="1" applyBorder="1" applyAlignment="1">
      <alignment horizontal="center" vertical="center" shrinkToFit="1"/>
    </xf>
    <xf numFmtId="0" fontId="22" fillId="4" borderId="40" xfId="0" applyFont="1" applyFill="1" applyBorder="1" applyAlignment="1">
      <alignment horizontal="center" vertical="center" shrinkToFit="1"/>
    </xf>
    <xf numFmtId="0" fontId="22" fillId="9" borderId="42" xfId="0" applyFont="1" applyFill="1" applyBorder="1" applyAlignment="1">
      <alignment horizontal="center" vertical="center" shrinkToFit="1"/>
    </xf>
    <xf numFmtId="0" fontId="0" fillId="4" borderId="164" xfId="0" applyFill="1" applyBorder="1" applyAlignment="1">
      <alignment horizontal="center" vertical="center"/>
    </xf>
    <xf numFmtId="0" fontId="21" fillId="0" borderId="0" xfId="0" applyFont="1" applyAlignment="1">
      <alignment vertical="top"/>
    </xf>
    <xf numFmtId="0" fontId="8" fillId="0" borderId="32" xfId="0" applyFont="1" applyBorder="1" applyAlignment="1">
      <alignment horizontal="center" vertical="center"/>
    </xf>
    <xf numFmtId="0" fontId="0" fillId="0" borderId="178" xfId="0" applyBorder="1">
      <alignment vertical="center"/>
    </xf>
    <xf numFmtId="0" fontId="8" fillId="0" borderId="179" xfId="0" applyFont="1" applyBorder="1" applyAlignment="1">
      <alignment horizontal="center" vertical="center"/>
    </xf>
    <xf numFmtId="0" fontId="8" fillId="0" borderId="180" xfId="0" applyFont="1" applyBorder="1" applyAlignment="1">
      <alignment horizontal="center" vertical="center"/>
    </xf>
    <xf numFmtId="0" fontId="8" fillId="0" borderId="181" xfId="0" applyFont="1" applyBorder="1" applyAlignment="1">
      <alignment horizontal="center" vertical="center" shrinkToFit="1"/>
    </xf>
    <xf numFmtId="0" fontId="8" fillId="0" borderId="179" xfId="0" applyFont="1" applyBorder="1" applyAlignment="1">
      <alignment horizontal="center" vertical="center" shrinkToFit="1"/>
    </xf>
    <xf numFmtId="0" fontId="8" fillId="0" borderId="180" xfId="0" applyFont="1" applyBorder="1" applyAlignment="1">
      <alignment horizontal="center" vertical="center" shrinkToFit="1"/>
    </xf>
    <xf numFmtId="0" fontId="0" fillId="0" borderId="182" xfId="0" applyBorder="1">
      <alignment vertical="center"/>
    </xf>
    <xf numFmtId="0" fontId="8" fillId="0" borderId="183" xfId="0" applyFont="1" applyBorder="1" applyAlignment="1">
      <alignment horizontal="center" vertical="center"/>
    </xf>
    <xf numFmtId="0" fontId="8" fillId="0" borderId="184" xfId="0" applyFont="1" applyBorder="1" applyAlignment="1">
      <alignment horizontal="center" vertical="center"/>
    </xf>
    <xf numFmtId="0" fontId="8" fillId="0" borderId="185" xfId="0" applyFont="1" applyBorder="1" applyAlignment="1">
      <alignment horizontal="center" vertical="center"/>
    </xf>
    <xf numFmtId="0" fontId="0" fillId="0" borderId="69" xfId="0" applyBorder="1" applyAlignment="1">
      <alignment horizontal="center" vertical="center" shrinkToFit="1"/>
    </xf>
    <xf numFmtId="0" fontId="0" fillId="0" borderId="53" xfId="0" applyBorder="1" applyAlignment="1">
      <alignment horizontal="center" vertical="center" shrinkToFit="1"/>
    </xf>
    <xf numFmtId="0" fontId="0" fillId="0" borderId="65" xfId="0" applyBorder="1" applyAlignment="1">
      <alignment horizontal="center" vertical="center"/>
    </xf>
    <xf numFmtId="0" fontId="0" fillId="0" borderId="86"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8" fillId="4" borderId="75" xfId="0" applyFont="1" applyFill="1" applyBorder="1" applyAlignment="1">
      <alignment horizontal="center" vertical="center"/>
    </xf>
    <xf numFmtId="0" fontId="8" fillId="4" borderId="89" xfId="0" applyFont="1" applyFill="1" applyBorder="1" applyAlignment="1">
      <alignment horizontal="center" vertical="center"/>
    </xf>
    <xf numFmtId="0" fontId="0" fillId="0" borderId="111" xfId="0" applyBorder="1" applyAlignment="1">
      <alignment horizontal="center" vertical="center" shrinkToFit="1"/>
    </xf>
    <xf numFmtId="0" fontId="0" fillId="0" borderId="112" xfId="0" applyBorder="1" applyAlignment="1">
      <alignment horizontal="center" vertical="center" shrinkToFit="1"/>
    </xf>
    <xf numFmtId="0" fontId="0" fillId="0" borderId="23" xfId="0" applyBorder="1" applyAlignment="1">
      <alignment horizontal="right" vertical="center"/>
    </xf>
    <xf numFmtId="0" fontId="0" fillId="0" borderId="48" xfId="0" applyBorder="1" applyAlignment="1">
      <alignment horizontal="right" vertical="center"/>
    </xf>
    <xf numFmtId="0" fontId="0" fillId="0" borderId="23"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2" fillId="4" borderId="23" xfId="0" applyFont="1" applyFill="1" applyBorder="1" applyAlignment="1">
      <alignment horizontal="center" vertical="center" shrinkToFit="1"/>
    </xf>
    <xf numFmtId="0" fontId="22" fillId="4" borderId="47" xfId="0" applyFont="1" applyFill="1" applyBorder="1" applyAlignment="1">
      <alignment horizontal="center" vertical="center" shrinkToFit="1"/>
    </xf>
    <xf numFmtId="0" fontId="22" fillId="4" borderId="48" xfId="0" applyFont="1" applyFill="1" applyBorder="1" applyAlignment="1">
      <alignment horizontal="center" vertical="center" shrinkToFit="1"/>
    </xf>
    <xf numFmtId="0" fontId="19" fillId="0" borderId="0" xfId="0" applyFont="1" applyAlignment="1">
      <alignment horizontal="left" vertical="center"/>
    </xf>
    <xf numFmtId="0" fontId="10" fillId="0" borderId="0" xfId="0" applyFont="1" applyAlignment="1">
      <alignment horizontal="left" vertical="center"/>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3"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8" fillId="2" borderId="23"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7" fillId="0" borderId="20"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54" xfId="0" applyFont="1" applyBorder="1" applyAlignment="1">
      <alignment horizontal="left" vertical="center" shrinkToFit="1"/>
    </xf>
    <xf numFmtId="0" fontId="0" fillId="6" borderId="19" xfId="0" applyFill="1" applyBorder="1" applyAlignment="1">
      <alignment horizontal="center" vertical="center"/>
    </xf>
    <xf numFmtId="0" fontId="0" fillId="6" borderId="45" xfId="0" applyFill="1" applyBorder="1" applyAlignment="1">
      <alignment horizontal="center" vertical="center"/>
    </xf>
    <xf numFmtId="0" fontId="0" fillId="6" borderId="54" xfId="0" applyFill="1" applyBorder="1" applyAlignment="1">
      <alignment horizontal="center" vertical="center"/>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4" borderId="169" xfId="0" applyFont="1" applyFill="1" applyBorder="1" applyAlignment="1">
      <alignment horizontal="center" vertical="center"/>
    </xf>
    <xf numFmtId="0" fontId="8" fillId="4" borderId="170" xfId="0" applyFont="1" applyFill="1" applyBorder="1" applyAlignment="1">
      <alignment horizontal="center" vertical="center"/>
    </xf>
    <xf numFmtId="0" fontId="0" fillId="0" borderId="112" xfId="0" applyFill="1" applyBorder="1" applyAlignment="1">
      <alignment horizontal="center" vertical="center"/>
    </xf>
    <xf numFmtId="0" fontId="0" fillId="0" borderId="113" xfId="0" applyFill="1" applyBorder="1" applyAlignment="1">
      <alignment horizontal="center" vertical="center"/>
    </xf>
    <xf numFmtId="0" fontId="0" fillId="0" borderId="65" xfId="0" applyFill="1" applyBorder="1" applyAlignment="1">
      <alignment horizontal="center" vertical="center"/>
    </xf>
    <xf numFmtId="0" fontId="0" fillId="0" borderId="86" xfId="0" applyFill="1" applyBorder="1" applyAlignment="1">
      <alignment horizontal="center" vertical="center"/>
    </xf>
    <xf numFmtId="0" fontId="0" fillId="0" borderId="95" xfId="0" applyFill="1" applyBorder="1" applyAlignment="1">
      <alignment horizontal="center" vertical="center"/>
    </xf>
    <xf numFmtId="0" fontId="0" fillId="0" borderId="96" xfId="0" applyFill="1" applyBorder="1" applyAlignment="1">
      <alignment horizontal="center" vertical="center"/>
    </xf>
    <xf numFmtId="0" fontId="22" fillId="4" borderId="23" xfId="0" applyFont="1" applyFill="1" applyBorder="1" applyAlignment="1">
      <alignment horizontal="center" vertical="center"/>
    </xf>
    <xf numFmtId="0" fontId="22" fillId="4" borderId="47" xfId="0" applyFont="1" applyFill="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7" borderId="19" xfId="0" applyFill="1" applyBorder="1" applyAlignment="1">
      <alignment horizontal="center" vertical="center"/>
    </xf>
    <xf numFmtId="0" fontId="0" fillId="7" borderId="45" xfId="0" applyFill="1" applyBorder="1" applyAlignment="1">
      <alignment horizontal="center" vertical="center"/>
    </xf>
    <xf numFmtId="0" fontId="0" fillId="7" borderId="54"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8" fillId="2" borderId="3"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22" fillId="4" borderId="48" xfId="0" applyFont="1" applyFill="1" applyBorder="1" applyAlignment="1">
      <alignment horizontal="center" vertical="center"/>
    </xf>
    <xf numFmtId="0" fontId="9"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5" xfId="0" applyBorder="1" applyAlignment="1">
      <alignment horizontal="left" vertical="center" shrinkToFit="1"/>
    </xf>
    <xf numFmtId="0" fontId="0" fillId="0" borderId="54" xfId="0" applyBorder="1" applyAlignment="1">
      <alignment horizontal="left" vertical="center" shrinkToFit="1"/>
    </xf>
    <xf numFmtId="0" fontId="0" fillId="0" borderId="0" xfId="0" applyAlignment="1">
      <alignment horizontal="right" vertical="center"/>
    </xf>
    <xf numFmtId="0" fontId="9" fillId="0" borderId="0" xfId="0" applyFont="1" applyAlignment="1">
      <alignment horizontal="center" vertical="center"/>
    </xf>
    <xf numFmtId="0" fontId="8" fillId="0" borderId="20" xfId="0" applyFont="1" applyBorder="1" applyAlignment="1">
      <alignment horizontal="center" vertical="center"/>
    </xf>
    <xf numFmtId="0" fontId="8" fillId="0" borderId="45" xfId="0" applyFont="1" applyBorder="1" applyAlignment="1">
      <alignment horizontal="center" vertical="center"/>
    </xf>
    <xf numFmtId="0" fontId="8" fillId="0" borderId="54" xfId="0" applyFont="1" applyBorder="1" applyAlignment="1">
      <alignment horizontal="center" vertical="center"/>
    </xf>
    <xf numFmtId="0" fontId="0" fillId="0" borderId="6" xfId="0"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0" fillId="0" borderId="50" xfId="0"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58"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29" fillId="0" borderId="0" xfId="0" applyFont="1" applyAlignment="1">
      <alignment horizontal="center" vertical="center"/>
    </xf>
    <xf numFmtId="0" fontId="26" fillId="0" borderId="0" xfId="0" applyFont="1" applyAlignment="1">
      <alignment horizontal="left" vertical="center"/>
    </xf>
    <xf numFmtId="0" fontId="18" fillId="0" borderId="0" xfId="0" applyFont="1" applyAlignment="1">
      <alignment horizontal="left" vertical="center"/>
    </xf>
    <xf numFmtId="0" fontId="8" fillId="0" borderId="12" xfId="0" applyFont="1" applyBorder="1" applyAlignment="1">
      <alignment horizontal="right" vertical="center"/>
    </xf>
    <xf numFmtId="0" fontId="8" fillId="0" borderId="25" xfId="0" applyFont="1" applyBorder="1" applyAlignment="1">
      <alignment horizontal="right" vertical="center"/>
    </xf>
    <xf numFmtId="0" fontId="30" fillId="0" borderId="0" xfId="0" applyFont="1" applyAlignment="1">
      <alignment horizontal="left" vertical="center" wrapText="1"/>
    </xf>
    <xf numFmtId="0" fontId="0" fillId="0" borderId="0" xfId="0" applyAlignment="1">
      <alignment horizontal="left" vertical="center"/>
    </xf>
    <xf numFmtId="0" fontId="22" fillId="0" borderId="0" xfId="0" applyFont="1" applyAlignment="1">
      <alignment horizontal="center" vertical="center"/>
    </xf>
    <xf numFmtId="0" fontId="0" fillId="0" borderId="5" xfId="0" applyBorder="1" applyAlignment="1">
      <alignment horizontal="center" vertical="center"/>
    </xf>
    <xf numFmtId="0" fontId="8" fillId="0" borderId="17" xfId="0" applyFont="1" applyBorder="1" applyAlignment="1">
      <alignment horizontal="center" vertical="center"/>
    </xf>
    <xf numFmtId="0" fontId="8" fillId="0" borderId="59" xfId="0" applyFont="1" applyBorder="1" applyAlignment="1">
      <alignment horizontal="center" vertical="center"/>
    </xf>
    <xf numFmtId="0" fontId="8"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5" fillId="0" borderId="0" xfId="0" applyFont="1" applyAlignment="1">
      <alignment horizontal="left" vertical="center" wrapText="1"/>
    </xf>
    <xf numFmtId="0" fontId="22" fillId="0" borderId="56" xfId="0" applyFont="1" applyBorder="1" applyAlignment="1">
      <alignment horizontal="right" vertical="center"/>
    </xf>
    <xf numFmtId="0" fontId="22" fillId="0" borderId="22" xfId="0" applyFont="1" applyBorder="1" applyAlignment="1">
      <alignment horizontal="right" vertical="center"/>
    </xf>
    <xf numFmtId="0" fontId="22" fillId="0" borderId="57" xfId="0" applyFont="1" applyBorder="1" applyAlignment="1">
      <alignment horizontal="right" vertical="center"/>
    </xf>
    <xf numFmtId="0" fontId="22" fillId="4" borderId="108" xfId="0" applyFont="1" applyFill="1" applyBorder="1" applyAlignment="1">
      <alignment horizontal="center" vertical="center" shrinkToFit="1"/>
    </xf>
    <xf numFmtId="0" fontId="22" fillId="4" borderId="109" xfId="0" applyFont="1" applyFill="1" applyBorder="1" applyAlignment="1">
      <alignment horizontal="center" vertical="center" shrinkToFit="1"/>
    </xf>
    <xf numFmtId="0" fontId="0" fillId="0" borderId="135" xfId="0" applyBorder="1" applyAlignment="1">
      <alignment horizontal="center" vertical="center" shrinkToFit="1"/>
    </xf>
    <xf numFmtId="0" fontId="0" fillId="0" borderId="110" xfId="0" applyBorder="1" applyAlignment="1">
      <alignment horizontal="center" vertical="center" shrinkToFit="1"/>
    </xf>
    <xf numFmtId="0" fontId="0" fillId="0" borderId="133" xfId="0" applyBorder="1" applyAlignment="1">
      <alignment horizontal="center" vertical="center" shrinkToFit="1"/>
    </xf>
    <xf numFmtId="0" fontId="0" fillId="0" borderId="130" xfId="0" applyBorder="1" applyAlignment="1">
      <alignment horizontal="center" vertical="center"/>
    </xf>
    <xf numFmtId="0" fontId="0" fillId="0" borderId="131" xfId="0" applyBorder="1" applyAlignment="1">
      <alignment horizontal="center" vertical="center"/>
    </xf>
    <xf numFmtId="0" fontId="8" fillId="2" borderId="176" xfId="0" applyFont="1" applyFill="1" applyBorder="1" applyAlignment="1">
      <alignment horizontal="center" vertical="center"/>
    </xf>
    <xf numFmtId="0" fontId="8" fillId="2" borderId="177" xfId="0" applyFont="1" applyFill="1" applyBorder="1" applyAlignment="1">
      <alignment horizontal="center" vertical="center"/>
    </xf>
    <xf numFmtId="0" fontId="22" fillId="4" borderId="102" xfId="0" applyFont="1" applyFill="1" applyBorder="1" applyAlignment="1">
      <alignment horizontal="center" vertical="center" shrinkToFit="1"/>
    </xf>
    <xf numFmtId="0" fontId="22" fillId="9" borderId="106" xfId="0" applyFont="1" applyFill="1" applyBorder="1" applyAlignment="1">
      <alignment horizontal="center" vertical="center" shrinkToFit="1"/>
    </xf>
    <xf numFmtId="0" fontId="22" fillId="9" borderId="107" xfId="0" applyFont="1" applyFill="1" applyBorder="1" applyAlignment="1">
      <alignment horizontal="center" vertical="center" shrinkToFit="1"/>
    </xf>
    <xf numFmtId="0" fontId="0" fillId="7" borderId="110" xfId="0" applyFill="1" applyBorder="1" applyAlignment="1">
      <alignment horizontal="center" vertical="center"/>
    </xf>
    <xf numFmtId="0" fontId="0" fillId="7" borderId="67" xfId="0" applyFill="1" applyBorder="1" applyAlignment="1">
      <alignment horizontal="center" vertical="center"/>
    </xf>
    <xf numFmtId="0" fontId="0" fillId="7" borderId="68" xfId="0" applyFill="1" applyBorder="1" applyAlignment="1">
      <alignment horizontal="center" vertical="center"/>
    </xf>
    <xf numFmtId="0" fontId="0" fillId="0" borderId="97" xfId="0" applyBorder="1" applyAlignment="1">
      <alignment horizontal="center" vertical="center" shrinkToFit="1"/>
    </xf>
    <xf numFmtId="0" fontId="0" fillId="0" borderId="78" xfId="0" applyBorder="1" applyAlignment="1">
      <alignment horizontal="center" vertical="center" shrinkToFit="1"/>
    </xf>
    <xf numFmtId="0" fontId="22" fillId="9" borderId="104" xfId="0" applyFont="1" applyFill="1" applyBorder="1" applyAlignment="1">
      <alignment horizontal="center" vertical="center" shrinkToFit="1"/>
    </xf>
    <xf numFmtId="0" fontId="22" fillId="9" borderId="105" xfId="0" applyFont="1" applyFill="1" applyBorder="1" applyAlignment="1">
      <alignment horizontal="center" vertical="center" shrinkToFit="1"/>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69" xfId="0" applyBorder="1" applyAlignment="1">
      <alignment horizontal="center" vertical="center"/>
    </xf>
    <xf numFmtId="0" fontId="0" fillId="0" borderId="87" xfId="0" applyBorder="1" applyAlignment="1">
      <alignment horizontal="center" vertical="center"/>
    </xf>
    <xf numFmtId="0" fontId="0" fillId="0" borderId="70" xfId="0" applyBorder="1" applyAlignment="1">
      <alignment horizontal="center" vertical="center"/>
    </xf>
    <xf numFmtId="0" fontId="0" fillId="0" borderId="88" xfId="0" applyBorder="1" applyAlignment="1">
      <alignment horizontal="center" vertical="center"/>
    </xf>
    <xf numFmtId="0" fontId="22" fillId="4" borderId="101" xfId="0" applyFont="1" applyFill="1" applyBorder="1" applyAlignment="1">
      <alignment horizontal="center" vertical="center" shrinkToFit="1"/>
    </xf>
    <xf numFmtId="0" fontId="0" fillId="0" borderId="42" xfId="0" applyBorder="1" applyAlignment="1">
      <alignment horizontal="right" vertical="center"/>
    </xf>
    <xf numFmtId="0" fontId="0" fillId="0" borderId="52" xfId="0" applyBorder="1" applyAlignment="1">
      <alignment horizontal="right" vertical="center"/>
    </xf>
    <xf numFmtId="0" fontId="8" fillId="2" borderId="76" xfId="0" applyFont="1" applyFill="1" applyBorder="1" applyAlignment="1">
      <alignment horizontal="center" vertical="center" shrinkToFit="1"/>
    </xf>
    <xf numFmtId="0" fontId="8" fillId="2" borderId="85" xfId="0" applyFont="1" applyFill="1" applyBorder="1" applyAlignment="1">
      <alignment horizontal="center" vertical="center" shrinkToFit="1"/>
    </xf>
    <xf numFmtId="0" fontId="8" fillId="2" borderId="78" xfId="0" applyFont="1" applyFill="1" applyBorder="1" applyAlignment="1">
      <alignment horizontal="center" vertical="center" shrinkToFit="1"/>
    </xf>
    <xf numFmtId="0" fontId="0" fillId="0" borderId="119" xfId="0" applyBorder="1" applyAlignment="1">
      <alignment horizontal="center" vertical="center"/>
    </xf>
    <xf numFmtId="0" fontId="0" fillId="0" borderId="121" xfId="0" applyBorder="1" applyAlignment="1">
      <alignment horizontal="center" vertical="center"/>
    </xf>
    <xf numFmtId="0" fontId="0" fillId="0" borderId="116" xfId="0" applyBorder="1" applyAlignment="1">
      <alignment horizontal="center" vertical="center"/>
    </xf>
    <xf numFmtId="0" fontId="0" fillId="0" borderId="118" xfId="0" applyBorder="1" applyAlignment="1">
      <alignment horizontal="center" vertical="center"/>
    </xf>
    <xf numFmtId="0" fontId="0" fillId="6" borderId="110" xfId="0" applyFill="1" applyBorder="1" applyAlignment="1">
      <alignment horizontal="center" vertical="center"/>
    </xf>
    <xf numFmtId="0" fontId="0" fillId="6" borderId="67" xfId="0" applyFill="1" applyBorder="1" applyAlignment="1">
      <alignment horizontal="center" vertical="center"/>
    </xf>
    <xf numFmtId="0" fontId="0" fillId="6" borderId="68" xfId="0" applyFill="1" applyBorder="1" applyAlignment="1">
      <alignment horizontal="center" vertical="center"/>
    </xf>
    <xf numFmtId="0" fontId="0" fillId="0" borderId="74" xfId="0" applyBorder="1" applyAlignment="1">
      <alignment horizontal="center" vertical="center"/>
    </xf>
    <xf numFmtId="0" fontId="0" fillId="0" borderId="89" xfId="0" applyBorder="1" applyAlignment="1">
      <alignment horizontal="center" vertical="center"/>
    </xf>
    <xf numFmtId="0" fontId="0" fillId="0" borderId="77" xfId="0" applyBorder="1" applyAlignment="1">
      <alignment horizontal="center" vertical="center" shrinkToFit="1"/>
    </xf>
    <xf numFmtId="0" fontId="0" fillId="0" borderId="43" xfId="0" applyBorder="1" applyAlignment="1">
      <alignment horizontal="center" vertical="center" shrinkToFit="1"/>
    </xf>
    <xf numFmtId="0" fontId="15" fillId="0" borderId="0" xfId="0" applyFont="1" applyAlignment="1">
      <alignment horizontal="left" vertical="center"/>
    </xf>
    <xf numFmtId="0" fontId="7" fillId="0" borderId="0" xfId="0" applyFont="1" applyAlignment="1">
      <alignment horizontal="left" vertical="center" shrinkToFit="1"/>
    </xf>
    <xf numFmtId="0" fontId="0" fillId="0" borderId="38" xfId="0" applyBorder="1" applyAlignment="1">
      <alignment horizontal="right" vertical="center"/>
    </xf>
    <xf numFmtId="0" fontId="0" fillId="0" borderId="51" xfId="0" applyBorder="1" applyAlignment="1">
      <alignment horizontal="right" vertical="center"/>
    </xf>
    <xf numFmtId="0" fontId="0" fillId="4" borderId="66" xfId="0" applyFill="1" applyBorder="1" applyAlignment="1">
      <alignment horizontal="center" vertical="center" shrinkToFit="1"/>
    </xf>
    <xf numFmtId="0" fontId="0" fillId="4" borderId="67" xfId="0" applyFill="1" applyBorder="1" applyAlignment="1">
      <alignment horizontal="center" vertical="center" shrinkToFit="1"/>
    </xf>
    <xf numFmtId="0" fontId="0" fillId="4" borderId="68" xfId="0" applyFill="1" applyBorder="1" applyAlignment="1">
      <alignment horizontal="center" vertical="center" shrinkToFit="1"/>
    </xf>
    <xf numFmtId="0" fontId="0" fillId="0" borderId="135" xfId="0" applyBorder="1" applyAlignment="1">
      <alignment horizontal="right" vertical="center"/>
    </xf>
    <xf numFmtId="0" fontId="0" fillId="4" borderId="23" xfId="0" applyFill="1" applyBorder="1" applyAlignment="1">
      <alignment horizontal="center" vertical="center" shrinkToFit="1"/>
    </xf>
    <xf numFmtId="0" fontId="0" fillId="4" borderId="47" xfId="0" applyFill="1" applyBorder="1" applyAlignment="1">
      <alignment horizontal="center" vertical="center" shrinkToFit="1"/>
    </xf>
    <xf numFmtId="0" fontId="0" fillId="4" borderId="73" xfId="0" applyFill="1" applyBorder="1" applyAlignment="1">
      <alignment horizontal="center" vertical="center" shrinkToFit="1"/>
    </xf>
    <xf numFmtId="0" fontId="0" fillId="0" borderId="129" xfId="0" applyBorder="1" applyAlignment="1">
      <alignment horizontal="center" vertical="center"/>
    </xf>
    <xf numFmtId="0" fontId="0" fillId="0" borderId="132" xfId="0" applyBorder="1" applyAlignment="1">
      <alignment horizontal="center" vertical="center"/>
    </xf>
    <xf numFmtId="0" fontId="0" fillId="0" borderId="136" xfId="0" applyBorder="1" applyAlignment="1">
      <alignment horizontal="center" vertical="center" shrinkToFit="1"/>
    </xf>
    <xf numFmtId="0" fontId="0" fillId="0" borderId="137" xfId="0" applyBorder="1" applyAlignment="1">
      <alignment horizontal="center" vertical="center" shrinkToFit="1"/>
    </xf>
    <xf numFmtId="0" fontId="22" fillId="4" borderId="73" xfId="0" applyFont="1" applyFill="1" applyBorder="1" applyAlignment="1">
      <alignment horizontal="center" vertical="center" shrinkToFit="1"/>
    </xf>
    <xf numFmtId="0" fontId="0" fillId="0" borderId="40" xfId="0" applyBorder="1" applyAlignment="1">
      <alignment horizontal="right" vertical="center"/>
    </xf>
    <xf numFmtId="0" fontId="8" fillId="2" borderId="73" xfId="0" applyFont="1" applyFill="1" applyBorder="1" applyAlignment="1">
      <alignment horizontal="center" vertical="center" shrinkToFit="1"/>
    </xf>
    <xf numFmtId="0" fontId="0" fillId="0" borderId="122" xfId="0" applyBorder="1" applyAlignment="1">
      <alignment horizontal="center" vertical="center"/>
    </xf>
    <xf numFmtId="0" fontId="0" fillId="0" borderId="124" xfId="0" applyBorder="1" applyAlignment="1">
      <alignment horizontal="center" vertical="center"/>
    </xf>
    <xf numFmtId="0" fontId="32" fillId="0" borderId="65" xfId="0" applyFont="1" applyBorder="1" applyAlignment="1">
      <alignment horizontal="center" vertical="center"/>
    </xf>
    <xf numFmtId="0" fontId="32" fillId="0" borderId="114" xfId="0" applyFont="1" applyBorder="1" applyAlignment="1">
      <alignment horizontal="center" vertical="center"/>
    </xf>
    <xf numFmtId="0" fontId="32" fillId="0" borderId="79" xfId="0" applyFont="1" applyBorder="1" applyAlignment="1">
      <alignment horizontal="center" vertical="center"/>
    </xf>
    <xf numFmtId="0" fontId="32" fillId="0" borderId="0" xfId="0" applyFont="1" applyAlignment="1">
      <alignment horizontal="center" vertical="center"/>
    </xf>
    <xf numFmtId="0" fontId="8" fillId="2" borderId="97" xfId="0" applyFont="1" applyFill="1" applyBorder="1" applyAlignment="1">
      <alignment horizontal="center" vertical="center"/>
    </xf>
    <xf numFmtId="0" fontId="8" fillId="2" borderId="77" xfId="0" applyFont="1" applyFill="1" applyBorder="1" applyAlignment="1">
      <alignment horizontal="center" vertical="center"/>
    </xf>
    <xf numFmtId="0" fontId="12" fillId="0" borderId="0" xfId="0" applyFont="1" applyAlignment="1">
      <alignment horizontal="center" vertical="center" shrinkToFit="1"/>
    </xf>
    <xf numFmtId="0" fontId="0" fillId="8" borderId="135" xfId="0" applyFill="1" applyBorder="1" applyAlignment="1">
      <alignment horizontal="center" vertical="center" shrinkToFit="1"/>
    </xf>
    <xf numFmtId="0" fontId="0" fillId="8" borderId="50" xfId="0" applyFill="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80" xfId="0" applyFont="1" applyBorder="1" applyAlignment="1">
      <alignment horizontal="center" vertical="center" shrinkToFit="1"/>
    </xf>
    <xf numFmtId="0" fontId="0" fillId="8" borderId="42" xfId="0" applyFill="1" applyBorder="1" applyAlignment="1">
      <alignment horizontal="center" vertical="center" shrinkToFit="1"/>
    </xf>
    <xf numFmtId="0" fontId="0" fillId="8" borderId="43" xfId="0" applyFill="1" applyBorder="1" applyAlignment="1">
      <alignment horizontal="center" vertical="center" shrinkToFit="1"/>
    </xf>
    <xf numFmtId="0" fontId="8" fillId="0" borderId="97"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0" fillId="8" borderId="55" xfId="0" applyFill="1" applyBorder="1" applyAlignment="1">
      <alignment horizontal="center" vertical="center" shrinkToFit="1"/>
    </xf>
    <xf numFmtId="0" fontId="0" fillId="8" borderId="35" xfId="0" applyFill="1" applyBorder="1" applyAlignment="1">
      <alignment horizontal="center" vertical="center" shrinkToFit="1"/>
    </xf>
    <xf numFmtId="0" fontId="8" fillId="0" borderId="143"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128" xfId="0" applyFont="1" applyBorder="1" applyAlignment="1">
      <alignment horizontal="center" vertical="center" shrinkToFit="1"/>
    </xf>
    <xf numFmtId="0" fontId="0" fillId="0" borderId="0" xfId="0" applyAlignment="1">
      <alignment horizontal="center" vertical="center" shrinkToFit="1"/>
    </xf>
    <xf numFmtId="0" fontId="22" fillId="0" borderId="95" xfId="0" applyFont="1" applyBorder="1" applyAlignment="1">
      <alignment horizontal="center" vertical="center" shrinkToFit="1"/>
    </xf>
    <xf numFmtId="0" fontId="22" fillId="0" borderId="115" xfId="0" applyFont="1" applyBorder="1" applyAlignment="1">
      <alignment horizontal="center" vertical="center" shrinkToFit="1"/>
    </xf>
    <xf numFmtId="0" fontId="22" fillId="0" borderId="132" xfId="0" applyFont="1" applyBorder="1" applyAlignment="1">
      <alignment horizontal="center" vertical="center" shrinkToFit="1"/>
    </xf>
    <xf numFmtId="0" fontId="25" fillId="0" borderId="0" xfId="0" applyFont="1" applyAlignment="1">
      <alignment horizontal="center" vertical="top" wrapText="1" shrinkToFit="1"/>
    </xf>
    <xf numFmtId="0" fontId="9" fillId="0" borderId="0" xfId="0" applyFont="1" applyAlignment="1">
      <alignment horizontal="center" vertical="center" shrinkToFit="1"/>
    </xf>
    <xf numFmtId="0" fontId="0" fillId="0" borderId="115" xfId="0" applyBorder="1" applyAlignment="1">
      <alignment horizontal="right" vertical="center" shrinkToFit="1"/>
    </xf>
    <xf numFmtId="0" fontId="0" fillId="8" borderId="38" xfId="0" applyFill="1" applyBorder="1" applyAlignment="1">
      <alignment horizontal="center" vertical="center" shrinkToFit="1"/>
    </xf>
    <xf numFmtId="0" fontId="0" fillId="8" borderId="39" xfId="0" applyFill="1" applyBorder="1" applyAlignment="1">
      <alignment horizontal="center" vertical="center" shrinkToFit="1"/>
    </xf>
    <xf numFmtId="0" fontId="8" fillId="0" borderId="130"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22" fillId="0" borderId="0" xfId="0" applyFont="1" applyAlignment="1">
      <alignment horizontal="center" vertical="center" shrinkToFit="1"/>
    </xf>
  </cellXfs>
  <cellStyles count="3">
    <cellStyle name="標準" xfId="0" builtinId="0"/>
    <cellStyle name="標準 3" xfId="1"/>
    <cellStyle name="標準_17年度中学生会員登録用紙"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190500</xdr:colOff>
      <xdr:row>23</xdr:row>
      <xdr:rowOff>108858</xdr:rowOff>
    </xdr:from>
    <xdr:to>
      <xdr:col>15</xdr:col>
      <xdr:colOff>381000</xdr:colOff>
      <xdr:row>25</xdr:row>
      <xdr:rowOff>68036</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355600</xdr:colOff>
      <xdr:row>10</xdr:row>
      <xdr:rowOff>213783</xdr:rowOff>
    </xdr:from>
    <xdr:to>
      <xdr:col>24</xdr:col>
      <xdr:colOff>279400</xdr:colOff>
      <xdr:row>22</xdr:row>
      <xdr:rowOff>0</xdr:rowOff>
    </xdr:to>
    <xdr:sp macro="" textlink="">
      <xdr:nvSpPr>
        <xdr:cNvPr id="2" name="角丸四角形 1">
          <a:extLst>
            <a:ext uri="{FF2B5EF4-FFF2-40B4-BE49-F238E27FC236}">
              <a16:creationId xmlns:a16="http://schemas.microsoft.com/office/drawing/2014/main" xmlns="" id="{68499ADF-3B59-4E80-A733-69E395F351DD}"/>
            </a:ext>
          </a:extLst>
        </xdr:cNvPr>
        <xdr:cNvSpPr/>
      </xdr:nvSpPr>
      <xdr:spPr>
        <a:xfrm>
          <a:off x="11057467" y="3092450"/>
          <a:ext cx="4800600" cy="4362450"/>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4"/>
  <sheetViews>
    <sheetView topLeftCell="A52" workbookViewId="0">
      <selection activeCell="D95" sqref="D95"/>
    </sheetView>
  </sheetViews>
  <sheetFormatPr defaultRowHeight="13.5"/>
  <cols>
    <col min="2" max="2" width="27.5" customWidth="1"/>
    <col min="3" max="3" width="8.5" customWidth="1"/>
    <col min="4" max="4" width="59" customWidth="1"/>
  </cols>
  <sheetData>
    <row r="1" spans="1:5">
      <c r="A1" s="1" t="s">
        <v>75</v>
      </c>
      <c r="B1" s="1" t="s">
        <v>76</v>
      </c>
      <c r="C1" s="1" t="s">
        <v>77</v>
      </c>
      <c r="D1" s="1" t="s">
        <v>78</v>
      </c>
      <c r="E1" s="1" t="s">
        <v>224</v>
      </c>
    </row>
    <row r="2" spans="1:5">
      <c r="A2">
        <v>101</v>
      </c>
      <c r="B2" t="s">
        <v>79</v>
      </c>
      <c r="C2" s="2" t="s">
        <v>34</v>
      </c>
      <c r="D2" s="3" t="s">
        <v>389</v>
      </c>
      <c r="E2" t="s">
        <v>255</v>
      </c>
    </row>
    <row r="3" spans="1:5">
      <c r="A3">
        <v>102</v>
      </c>
      <c r="B3" t="s">
        <v>80</v>
      </c>
      <c r="C3" s="2" t="s">
        <v>0</v>
      </c>
      <c r="D3" s="3" t="s">
        <v>390</v>
      </c>
      <c r="E3" t="s">
        <v>256</v>
      </c>
    </row>
    <row r="4" spans="1:5">
      <c r="A4">
        <v>103</v>
      </c>
      <c r="B4" t="s">
        <v>81</v>
      </c>
      <c r="C4" s="2" t="s">
        <v>1</v>
      </c>
      <c r="D4" s="3" t="s">
        <v>391</v>
      </c>
      <c r="E4" t="s">
        <v>257</v>
      </c>
    </row>
    <row r="5" spans="1:5">
      <c r="A5">
        <v>104</v>
      </c>
      <c r="B5" t="s">
        <v>82</v>
      </c>
      <c r="C5" s="2" t="s">
        <v>2</v>
      </c>
      <c r="D5" s="3" t="s">
        <v>392</v>
      </c>
      <c r="E5" t="s">
        <v>258</v>
      </c>
    </row>
    <row r="6" spans="1:5">
      <c r="A6">
        <v>105</v>
      </c>
      <c r="B6" t="s">
        <v>83</v>
      </c>
      <c r="C6" s="2" t="s">
        <v>6</v>
      </c>
      <c r="D6" s="3" t="s">
        <v>393</v>
      </c>
      <c r="E6" t="s">
        <v>259</v>
      </c>
    </row>
    <row r="7" spans="1:5">
      <c r="A7">
        <v>106</v>
      </c>
      <c r="B7" t="s">
        <v>84</v>
      </c>
      <c r="C7" s="2" t="s">
        <v>3</v>
      </c>
      <c r="D7" s="3" t="s">
        <v>394</v>
      </c>
      <c r="E7" t="s">
        <v>260</v>
      </c>
    </row>
    <row r="8" spans="1:5">
      <c r="A8">
        <v>107</v>
      </c>
      <c r="B8" t="s">
        <v>85</v>
      </c>
      <c r="C8" s="2" t="s">
        <v>4</v>
      </c>
      <c r="D8" s="3" t="s">
        <v>395</v>
      </c>
      <c r="E8" t="s">
        <v>262</v>
      </c>
    </row>
    <row r="9" spans="1:5">
      <c r="A9">
        <v>108</v>
      </c>
      <c r="B9" t="s">
        <v>86</v>
      </c>
      <c r="C9" s="2" t="s">
        <v>5</v>
      </c>
      <c r="D9" s="3" t="s">
        <v>396</v>
      </c>
      <c r="E9" t="s">
        <v>261</v>
      </c>
    </row>
    <row r="10" spans="1:5">
      <c r="A10">
        <v>109</v>
      </c>
      <c r="B10" t="s">
        <v>87</v>
      </c>
      <c r="C10" s="2" t="s">
        <v>7</v>
      </c>
      <c r="D10" s="3" t="s">
        <v>397</v>
      </c>
      <c r="E10" t="s">
        <v>263</v>
      </c>
    </row>
    <row r="11" spans="1:5">
      <c r="A11">
        <v>110</v>
      </c>
      <c r="B11" t="s">
        <v>88</v>
      </c>
      <c r="E11" t="s">
        <v>264</v>
      </c>
    </row>
    <row r="12" spans="1:5">
      <c r="A12">
        <v>111</v>
      </c>
      <c r="B12" t="s">
        <v>89</v>
      </c>
      <c r="C12" s="2" t="s">
        <v>31</v>
      </c>
      <c r="D12" s="3" t="s">
        <v>398</v>
      </c>
      <c r="E12" t="s">
        <v>266</v>
      </c>
    </row>
    <row r="13" spans="1:5">
      <c r="A13">
        <v>112</v>
      </c>
      <c r="B13" t="s">
        <v>226</v>
      </c>
      <c r="D13" t="s">
        <v>477</v>
      </c>
      <c r="E13" t="s">
        <v>267</v>
      </c>
    </row>
    <row r="14" spans="1:5">
      <c r="A14">
        <v>113</v>
      </c>
      <c r="B14" t="s">
        <v>227</v>
      </c>
      <c r="D14" s="3" t="s">
        <v>478</v>
      </c>
      <c r="E14" t="s">
        <v>265</v>
      </c>
    </row>
    <row r="15" spans="1:5">
      <c r="D15" s="3"/>
    </row>
    <row r="16" spans="1:5">
      <c r="D16" s="3"/>
    </row>
    <row r="17" spans="1:5">
      <c r="D17" s="3"/>
    </row>
    <row r="18" spans="1:5">
      <c r="D18" s="3"/>
    </row>
    <row r="19" spans="1:5">
      <c r="A19">
        <v>201</v>
      </c>
      <c r="B19" t="s">
        <v>114</v>
      </c>
      <c r="C19" s="2" t="s">
        <v>15</v>
      </c>
      <c r="D19" s="3" t="s">
        <v>422</v>
      </c>
      <c r="E19" t="s">
        <v>323</v>
      </c>
    </row>
    <row r="20" spans="1:5">
      <c r="A20">
        <v>202</v>
      </c>
      <c r="B20" t="s">
        <v>115</v>
      </c>
      <c r="C20" s="2" t="s">
        <v>16</v>
      </c>
      <c r="D20" s="3" t="s">
        <v>225</v>
      </c>
      <c r="E20" t="s">
        <v>324</v>
      </c>
    </row>
    <row r="21" spans="1:5">
      <c r="A21">
        <v>203</v>
      </c>
      <c r="B21" t="s">
        <v>116</v>
      </c>
      <c r="D21" t="s">
        <v>187</v>
      </c>
      <c r="E21" t="s">
        <v>325</v>
      </c>
    </row>
    <row r="22" spans="1:5">
      <c r="A22">
        <v>204</v>
      </c>
      <c r="B22" t="s">
        <v>117</v>
      </c>
      <c r="C22" s="2" t="s">
        <v>22</v>
      </c>
      <c r="D22" s="3" t="s">
        <v>423</v>
      </c>
      <c r="E22" t="s">
        <v>326</v>
      </c>
    </row>
    <row r="23" spans="1:5">
      <c r="A23">
        <v>205</v>
      </c>
      <c r="B23" t="s">
        <v>118</v>
      </c>
      <c r="C23" s="2" t="s">
        <v>20</v>
      </c>
      <c r="D23" s="3" t="s">
        <v>424</v>
      </c>
      <c r="E23" t="s">
        <v>327</v>
      </c>
    </row>
    <row r="24" spans="1:5">
      <c r="A24">
        <v>206</v>
      </c>
      <c r="B24" t="s">
        <v>119</v>
      </c>
      <c r="C24" s="2" t="s">
        <v>19</v>
      </c>
      <c r="D24" s="3" t="s">
        <v>425</v>
      </c>
      <c r="E24" t="s">
        <v>328</v>
      </c>
    </row>
    <row r="25" spans="1:5">
      <c r="A25">
        <v>207</v>
      </c>
      <c r="B25" t="s">
        <v>120</v>
      </c>
      <c r="C25" s="2" t="s">
        <v>18</v>
      </c>
      <c r="D25" s="3" t="s">
        <v>426</v>
      </c>
      <c r="E25" t="s">
        <v>328</v>
      </c>
    </row>
    <row r="26" spans="1:5">
      <c r="A26">
        <v>208</v>
      </c>
      <c r="B26" t="s">
        <v>121</v>
      </c>
      <c r="C26" s="2" t="s">
        <v>33</v>
      </c>
      <c r="D26" s="3" t="s">
        <v>427</v>
      </c>
      <c r="E26" t="s">
        <v>329</v>
      </c>
    </row>
    <row r="27" spans="1:5">
      <c r="A27">
        <v>209</v>
      </c>
      <c r="B27" t="s">
        <v>123</v>
      </c>
      <c r="C27" s="2" t="s">
        <v>21</v>
      </c>
      <c r="D27" s="3" t="s">
        <v>429</v>
      </c>
      <c r="E27" t="s">
        <v>331</v>
      </c>
    </row>
    <row r="28" spans="1:5">
      <c r="A28">
        <v>210</v>
      </c>
      <c r="B28" t="s">
        <v>90</v>
      </c>
      <c r="E28" t="s">
        <v>268</v>
      </c>
    </row>
    <row r="29" spans="1:5">
      <c r="A29">
        <v>211</v>
      </c>
      <c r="B29" t="s">
        <v>91</v>
      </c>
      <c r="C29" s="2" t="s">
        <v>27</v>
      </c>
      <c r="D29" s="3" t="s">
        <v>399</v>
      </c>
      <c r="E29" t="s">
        <v>269</v>
      </c>
    </row>
    <row r="30" spans="1:5">
      <c r="A30">
        <v>212</v>
      </c>
      <c r="B30" t="s">
        <v>93</v>
      </c>
      <c r="C30" s="2" t="s">
        <v>14</v>
      </c>
      <c r="D30" s="3" t="s">
        <v>400</v>
      </c>
      <c r="E30" t="s">
        <v>271</v>
      </c>
    </row>
    <row r="31" spans="1:5">
      <c r="A31">
        <v>213</v>
      </c>
      <c r="B31" t="s">
        <v>94</v>
      </c>
      <c r="C31" s="2" t="s">
        <v>28</v>
      </c>
      <c r="D31" s="3" t="s">
        <v>401</v>
      </c>
      <c r="E31" t="s">
        <v>272</v>
      </c>
    </row>
    <row r="32" spans="1:5">
      <c r="A32">
        <v>214</v>
      </c>
      <c r="B32" t="s">
        <v>95</v>
      </c>
      <c r="C32" s="2" t="s">
        <v>13</v>
      </c>
      <c r="D32" s="3" t="s">
        <v>402</v>
      </c>
      <c r="E32" t="s">
        <v>273</v>
      </c>
    </row>
    <row r="33" spans="1:5">
      <c r="A33">
        <v>215</v>
      </c>
      <c r="B33" t="s">
        <v>96</v>
      </c>
      <c r="D33" s="3" t="s">
        <v>403</v>
      </c>
      <c r="E33" t="s">
        <v>274</v>
      </c>
    </row>
    <row r="34" spans="1:5">
      <c r="A34">
        <v>216</v>
      </c>
      <c r="B34" t="s">
        <v>181</v>
      </c>
      <c r="D34" s="3" t="s">
        <v>404</v>
      </c>
      <c r="E34" t="s">
        <v>275</v>
      </c>
    </row>
    <row r="35" spans="1:5">
      <c r="A35">
        <v>217</v>
      </c>
      <c r="B35" t="s">
        <v>228</v>
      </c>
      <c r="C35" t="s">
        <v>282</v>
      </c>
      <c r="D35" s="3" t="s">
        <v>405</v>
      </c>
      <c r="E35" t="s">
        <v>276</v>
      </c>
    </row>
    <row r="36" spans="1:5">
      <c r="A36">
        <v>218</v>
      </c>
      <c r="B36" t="s">
        <v>231</v>
      </c>
      <c r="D36" s="3"/>
      <c r="E36" t="s">
        <v>277</v>
      </c>
    </row>
    <row r="37" spans="1:5">
      <c r="A37">
        <v>219</v>
      </c>
      <c r="B37" t="s">
        <v>232</v>
      </c>
      <c r="D37" s="3"/>
      <c r="E37" t="s">
        <v>278</v>
      </c>
    </row>
    <row r="38" spans="1:5">
      <c r="A38">
        <v>220</v>
      </c>
      <c r="B38" t="s">
        <v>92</v>
      </c>
      <c r="D38" s="3" t="s">
        <v>406</v>
      </c>
      <c r="E38" t="s">
        <v>270</v>
      </c>
    </row>
    <row r="39" spans="1:5">
      <c r="A39">
        <v>221</v>
      </c>
      <c r="B39" t="s">
        <v>229</v>
      </c>
      <c r="D39" t="s">
        <v>479</v>
      </c>
      <c r="E39" t="s">
        <v>279</v>
      </c>
    </row>
    <row r="40" spans="1:5">
      <c r="A40">
        <v>222</v>
      </c>
      <c r="B40" t="s">
        <v>230</v>
      </c>
      <c r="D40" t="s">
        <v>480</v>
      </c>
      <c r="E40" t="s">
        <v>280</v>
      </c>
    </row>
    <row r="41" spans="1:5">
      <c r="A41">
        <v>223</v>
      </c>
      <c r="B41" t="s">
        <v>233</v>
      </c>
      <c r="D41" s="3" t="s">
        <v>481</v>
      </c>
      <c r="E41" t="s">
        <v>281</v>
      </c>
    </row>
    <row r="42" spans="1:5">
      <c r="D42" s="3"/>
    </row>
    <row r="43" spans="1:5">
      <c r="D43" s="3"/>
    </row>
    <row r="44" spans="1:5">
      <c r="D44" s="3"/>
    </row>
    <row r="45" spans="1:5">
      <c r="D45" s="3"/>
    </row>
    <row r="46" spans="1:5">
      <c r="A46">
        <v>301</v>
      </c>
      <c r="B46" t="s">
        <v>185</v>
      </c>
      <c r="D46" t="s">
        <v>415</v>
      </c>
      <c r="E46" t="s">
        <v>303</v>
      </c>
    </row>
    <row r="47" spans="1:5">
      <c r="A47">
        <v>302</v>
      </c>
      <c r="B47" t="s">
        <v>183</v>
      </c>
      <c r="D47" t="s">
        <v>416</v>
      </c>
      <c r="E47" t="s">
        <v>304</v>
      </c>
    </row>
    <row r="48" spans="1:5">
      <c r="A48">
        <v>303</v>
      </c>
      <c r="B48" t="s">
        <v>106</v>
      </c>
      <c r="C48" s="54" t="s">
        <v>189</v>
      </c>
      <c r="D48" s="54" t="s">
        <v>188</v>
      </c>
      <c r="E48" s="54" t="s">
        <v>305</v>
      </c>
    </row>
    <row r="49" spans="1:5">
      <c r="A49">
        <v>304</v>
      </c>
      <c r="B49" t="s">
        <v>107</v>
      </c>
      <c r="C49" s="2" t="s">
        <v>10</v>
      </c>
      <c r="D49" s="3" t="s">
        <v>417</v>
      </c>
      <c r="E49" s="54" t="s">
        <v>306</v>
      </c>
    </row>
    <row r="50" spans="1:5">
      <c r="A50">
        <v>305</v>
      </c>
      <c r="B50" t="s">
        <v>108</v>
      </c>
      <c r="C50" s="2" t="s">
        <v>11</v>
      </c>
      <c r="D50" s="3" t="s">
        <v>418</v>
      </c>
      <c r="E50" s="54" t="s">
        <v>307</v>
      </c>
    </row>
    <row r="51" spans="1:5">
      <c r="A51">
        <v>306</v>
      </c>
      <c r="B51" t="s">
        <v>109</v>
      </c>
      <c r="C51" s="2" t="s">
        <v>9</v>
      </c>
      <c r="D51" s="3" t="s">
        <v>419</v>
      </c>
      <c r="E51" s="54" t="s">
        <v>308</v>
      </c>
    </row>
    <row r="52" spans="1:5">
      <c r="A52">
        <v>307</v>
      </c>
      <c r="B52" t="s">
        <v>110</v>
      </c>
      <c r="C52" s="2" t="s">
        <v>29</v>
      </c>
      <c r="D52" s="3" t="s">
        <v>420</v>
      </c>
      <c r="E52" s="54" t="s">
        <v>309</v>
      </c>
    </row>
    <row r="53" spans="1:5">
      <c r="A53">
        <v>308</v>
      </c>
      <c r="B53" t="s">
        <v>111</v>
      </c>
      <c r="C53" s="2" t="s">
        <v>146</v>
      </c>
      <c r="D53" s="3" t="s">
        <v>482</v>
      </c>
      <c r="E53" s="54" t="s">
        <v>310</v>
      </c>
    </row>
    <row r="54" spans="1:5">
      <c r="A54">
        <v>309</v>
      </c>
      <c r="B54" t="s">
        <v>245</v>
      </c>
      <c r="E54" s="54" t="s">
        <v>311</v>
      </c>
    </row>
    <row r="55" spans="1:5">
      <c r="A55">
        <v>310</v>
      </c>
      <c r="B55" t="s">
        <v>246</v>
      </c>
      <c r="E55" s="54" t="s">
        <v>312</v>
      </c>
    </row>
    <row r="56" spans="1:5">
      <c r="A56">
        <v>311</v>
      </c>
      <c r="B56" t="s">
        <v>122</v>
      </c>
      <c r="C56" s="2" t="s">
        <v>17</v>
      </c>
      <c r="D56" s="3" t="s">
        <v>428</v>
      </c>
      <c r="E56" t="s">
        <v>330</v>
      </c>
    </row>
    <row r="57" spans="1:5">
      <c r="A57">
        <v>312</v>
      </c>
      <c r="B57" t="s">
        <v>124</v>
      </c>
      <c r="D57" t="s">
        <v>186</v>
      </c>
      <c r="E57" t="s">
        <v>332</v>
      </c>
    </row>
    <row r="58" spans="1:5">
      <c r="A58">
        <v>313</v>
      </c>
      <c r="B58" t="s">
        <v>241</v>
      </c>
      <c r="E58" s="54" t="s">
        <v>313</v>
      </c>
    </row>
    <row r="59" spans="1:5">
      <c r="A59">
        <v>314</v>
      </c>
      <c r="B59" t="s">
        <v>242</v>
      </c>
      <c r="E59" s="54" t="s">
        <v>313</v>
      </c>
    </row>
    <row r="60" spans="1:5">
      <c r="A60">
        <v>315</v>
      </c>
      <c r="B60" t="s">
        <v>243</v>
      </c>
      <c r="E60" s="54" t="s">
        <v>314</v>
      </c>
    </row>
    <row r="61" spans="1:5">
      <c r="A61">
        <v>316</v>
      </c>
      <c r="B61" t="s">
        <v>244</v>
      </c>
      <c r="E61" s="54" t="s">
        <v>315</v>
      </c>
    </row>
    <row r="62" spans="1:5">
      <c r="A62">
        <v>317</v>
      </c>
      <c r="B62" t="s">
        <v>112</v>
      </c>
      <c r="C62" s="2" t="s">
        <v>12</v>
      </c>
      <c r="D62" s="3" t="s">
        <v>421</v>
      </c>
      <c r="E62" s="54" t="s">
        <v>316</v>
      </c>
    </row>
    <row r="63" spans="1:5">
      <c r="A63">
        <v>318</v>
      </c>
      <c r="B63" t="s">
        <v>113</v>
      </c>
      <c r="E63" s="54" t="s">
        <v>317</v>
      </c>
    </row>
    <row r="64" spans="1:5">
      <c r="A64">
        <v>319</v>
      </c>
      <c r="B64" t="s">
        <v>247</v>
      </c>
      <c r="E64" s="84" t="s">
        <v>318</v>
      </c>
    </row>
    <row r="65" spans="1:5">
      <c r="A65">
        <v>320</v>
      </c>
      <c r="B65" t="s">
        <v>248</v>
      </c>
      <c r="E65" s="84" t="s">
        <v>319</v>
      </c>
    </row>
    <row r="66" spans="1:5">
      <c r="A66">
        <v>321</v>
      </c>
      <c r="B66" t="s">
        <v>249</v>
      </c>
      <c r="E66" s="84" t="s">
        <v>320</v>
      </c>
    </row>
    <row r="67" spans="1:5">
      <c r="A67">
        <v>322</v>
      </c>
      <c r="B67" t="s">
        <v>250</v>
      </c>
      <c r="E67" s="84" t="s">
        <v>322</v>
      </c>
    </row>
    <row r="68" spans="1:5">
      <c r="A68">
        <v>323</v>
      </c>
      <c r="B68" t="s">
        <v>251</v>
      </c>
      <c r="E68" s="84" t="s">
        <v>321</v>
      </c>
    </row>
    <row r="69" spans="1:5">
      <c r="A69">
        <v>324</v>
      </c>
      <c r="B69" t="s">
        <v>475</v>
      </c>
      <c r="E69" s="84" t="s">
        <v>476</v>
      </c>
    </row>
    <row r="72" spans="1:5">
      <c r="D72" s="3"/>
    </row>
    <row r="73" spans="1:5">
      <c r="D73" s="3"/>
    </row>
    <row r="75" spans="1:5">
      <c r="A75">
        <v>401</v>
      </c>
      <c r="B75" t="s">
        <v>234</v>
      </c>
      <c r="C75" t="s">
        <v>283</v>
      </c>
      <c r="D75" t="s">
        <v>407</v>
      </c>
      <c r="E75" t="s">
        <v>290</v>
      </c>
    </row>
    <row r="76" spans="1:5">
      <c r="A76">
        <v>402</v>
      </c>
      <c r="B76" t="s">
        <v>184</v>
      </c>
      <c r="E76" t="s">
        <v>284</v>
      </c>
    </row>
    <row r="77" spans="1:5">
      <c r="A77">
        <v>403</v>
      </c>
      <c r="B77" t="s">
        <v>97</v>
      </c>
      <c r="C77" s="2" t="s">
        <v>32</v>
      </c>
      <c r="D77" s="3" t="s">
        <v>408</v>
      </c>
      <c r="E77" t="s">
        <v>285</v>
      </c>
    </row>
    <row r="78" spans="1:5">
      <c r="A78">
        <v>404</v>
      </c>
      <c r="B78" t="s">
        <v>98</v>
      </c>
      <c r="C78" s="2" t="s">
        <v>23</v>
      </c>
      <c r="D78" s="3" t="s">
        <v>409</v>
      </c>
      <c r="E78" t="s">
        <v>286</v>
      </c>
    </row>
    <row r="79" spans="1:5">
      <c r="A79">
        <v>405</v>
      </c>
      <c r="B79" t="s">
        <v>99</v>
      </c>
      <c r="C79" s="2" t="s">
        <v>26</v>
      </c>
      <c r="D79" s="3" t="s">
        <v>410</v>
      </c>
      <c r="E79" t="s">
        <v>472</v>
      </c>
    </row>
    <row r="80" spans="1:5">
      <c r="A80">
        <v>406</v>
      </c>
      <c r="B80" t="s">
        <v>182</v>
      </c>
      <c r="E80" t="s">
        <v>287</v>
      </c>
    </row>
    <row r="81" spans="1:5">
      <c r="A81">
        <v>407</v>
      </c>
      <c r="B81" t="s">
        <v>235</v>
      </c>
      <c r="D81" s="3" t="s">
        <v>301</v>
      </c>
      <c r="E81" t="s">
        <v>291</v>
      </c>
    </row>
    <row r="82" spans="1:5">
      <c r="A82">
        <v>408</v>
      </c>
      <c r="B82" t="s">
        <v>473</v>
      </c>
      <c r="D82" s="3"/>
      <c r="E82" t="s">
        <v>474</v>
      </c>
    </row>
    <row r="83" spans="1:5">
      <c r="A83">
        <v>409</v>
      </c>
      <c r="B83" t="s">
        <v>100</v>
      </c>
      <c r="C83" s="2" t="s">
        <v>24</v>
      </c>
      <c r="D83" s="3" t="s">
        <v>411</v>
      </c>
      <c r="E83" t="s">
        <v>288</v>
      </c>
    </row>
    <row r="84" spans="1:5">
      <c r="A84">
        <v>410</v>
      </c>
      <c r="B84" t="s">
        <v>101</v>
      </c>
      <c r="E84" t="s">
        <v>289</v>
      </c>
    </row>
    <row r="85" spans="1:5">
      <c r="A85">
        <v>411</v>
      </c>
      <c r="B85" t="s">
        <v>236</v>
      </c>
      <c r="D85" s="3" t="s">
        <v>483</v>
      </c>
      <c r="E85" t="s">
        <v>292</v>
      </c>
    </row>
    <row r="86" spans="1:5">
      <c r="A86">
        <v>412</v>
      </c>
      <c r="B86" t="s">
        <v>102</v>
      </c>
      <c r="C86" s="2" t="s">
        <v>25</v>
      </c>
      <c r="D86" s="3" t="s">
        <v>412</v>
      </c>
      <c r="E86" t="s">
        <v>293</v>
      </c>
    </row>
    <row r="87" spans="1:5">
      <c r="A87">
        <v>413</v>
      </c>
      <c r="B87" t="s">
        <v>237</v>
      </c>
      <c r="D87" s="3" t="s">
        <v>484</v>
      </c>
      <c r="E87" t="s">
        <v>294</v>
      </c>
    </row>
    <row r="88" spans="1:5">
      <c r="A88">
        <v>414</v>
      </c>
      <c r="B88" t="s">
        <v>238</v>
      </c>
      <c r="D88" s="3" t="s">
        <v>485</v>
      </c>
      <c r="E88" t="s">
        <v>295</v>
      </c>
    </row>
    <row r="89" spans="1:5">
      <c r="A89">
        <v>415</v>
      </c>
      <c r="B89" t="s">
        <v>103</v>
      </c>
      <c r="C89" s="2" t="s">
        <v>30</v>
      </c>
      <c r="D89" s="3" t="s">
        <v>413</v>
      </c>
      <c r="E89" t="s">
        <v>296</v>
      </c>
    </row>
    <row r="90" spans="1:5">
      <c r="A90">
        <v>416</v>
      </c>
      <c r="B90" t="s">
        <v>104</v>
      </c>
      <c r="C90" s="2" t="s">
        <v>8</v>
      </c>
      <c r="D90" s="3" t="s">
        <v>414</v>
      </c>
      <c r="E90" t="s">
        <v>297</v>
      </c>
    </row>
    <row r="91" spans="1:5">
      <c r="A91">
        <v>417</v>
      </c>
      <c r="B91" t="s">
        <v>105</v>
      </c>
      <c r="D91" s="3" t="s">
        <v>486</v>
      </c>
      <c r="E91" t="s">
        <v>298</v>
      </c>
    </row>
    <row r="92" spans="1:5">
      <c r="A92">
        <v>418</v>
      </c>
      <c r="B92" t="s">
        <v>239</v>
      </c>
      <c r="D92" s="3" t="s">
        <v>302</v>
      </c>
      <c r="E92" t="s">
        <v>299</v>
      </c>
    </row>
    <row r="93" spans="1:5">
      <c r="A93">
        <v>419</v>
      </c>
      <c r="B93" t="s">
        <v>240</v>
      </c>
      <c r="D93" s="3" t="s">
        <v>487</v>
      </c>
      <c r="E93" t="s">
        <v>300</v>
      </c>
    </row>
    <row r="94" spans="1:5">
      <c r="A94">
        <v>420</v>
      </c>
      <c r="B94" t="s">
        <v>252</v>
      </c>
      <c r="D94" s="3" t="s">
        <v>488</v>
      </c>
      <c r="E94" t="s">
        <v>333</v>
      </c>
    </row>
  </sheetData>
  <phoneticPr fontId="2"/>
  <conditionalFormatting sqref="B95:B1048576 B56:B57 B62:B63 B89:B91 B46:B53 B38 B76:B80 B83:B84 B86 B1:B34">
    <cfRule type="duplicateValues" dxfId="6" priority="149"/>
  </conditionalFormatting>
  <conditionalFormatting sqref="B95:B1048576 B56:B57 B62:B63 B89:B91 B46:B53 B38 B76:B80 B83:B84 B86 B1:B35">
    <cfRule type="duplicateValues" dxfId="5" priority="158"/>
  </conditionalFormatting>
  <conditionalFormatting sqref="B95:B1048576 B56:B57 B62:B63 B89:B91 B46:B53 B76:B80 B83:B84 B86 B74 B38:B40 B1:B35">
    <cfRule type="duplicateValues" dxfId="4" priority="167"/>
  </conditionalFormatting>
  <conditionalFormatting sqref="B95:B1048576 B62:B63 B89:B91 B76:B80 B83:B84 B86 B1:B53 B72:B74 B56:B57">
    <cfRule type="duplicateValues" dxfId="3" priority="348"/>
  </conditionalFormatting>
  <conditionalFormatting sqref="B95:B1048576 B62:B63 B1:B53 B72:B93 B56:B57">
    <cfRule type="duplicateValues" dxfId="2" priority="359"/>
  </conditionalFormatting>
  <conditionalFormatting sqref="B95:B1048576 B1:B54 B72:B93 B56:B63">
    <cfRule type="duplicateValues" dxfId="1" priority="366"/>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dataValidation imeMode="off" allowBlank="1" showInputMessage="1" showErrorMessage="1" sqref="C19:C20 C62 C49:C52 C29:C32 C12 C2:C10 C77:C79 C83 C89:C90 C86 C22:C27 C56"/>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50"/>
  <sheetViews>
    <sheetView zoomScale="70" zoomScaleNormal="70" workbookViewId="0">
      <selection activeCell="D17" sqref="D17"/>
    </sheetView>
  </sheetViews>
  <sheetFormatPr defaultRowHeight="13.5"/>
  <cols>
    <col min="1" max="1" width="11.25" customWidth="1"/>
    <col min="2" max="2" width="13.25" customWidth="1"/>
    <col min="3" max="22" width="10" customWidth="1"/>
  </cols>
  <sheetData>
    <row r="1" spans="1:63" ht="26.25" customHeight="1">
      <c r="A1" s="83" t="s">
        <v>489</v>
      </c>
      <c r="B1" s="82"/>
      <c r="C1" s="82"/>
      <c r="D1" s="82"/>
      <c r="E1" s="82"/>
      <c r="F1" s="82"/>
      <c r="G1" s="82"/>
      <c r="H1" s="82"/>
      <c r="I1" s="82" t="s">
        <v>253</v>
      </c>
      <c r="J1" s="82"/>
      <c r="K1" s="82"/>
      <c r="L1" s="82"/>
      <c r="M1" s="82"/>
      <c r="N1" s="82"/>
      <c r="O1" s="82"/>
      <c r="P1" s="82"/>
      <c r="Q1" s="82"/>
    </row>
    <row r="2" spans="1:63" ht="15.75" customHeight="1">
      <c r="A2" s="14"/>
      <c r="B2" s="14"/>
      <c r="C2" s="14"/>
      <c r="D2" s="14"/>
      <c r="E2" s="14"/>
      <c r="F2" s="14"/>
      <c r="G2" s="14"/>
      <c r="H2" s="14"/>
      <c r="I2" s="14"/>
      <c r="J2" s="14"/>
      <c r="K2" s="14"/>
    </row>
    <row r="3" spans="1:63" ht="26.25" customHeight="1">
      <c r="A3" s="306" t="s">
        <v>160</v>
      </c>
      <c r="B3" s="307"/>
      <c r="C3" s="307"/>
      <c r="D3" s="307"/>
      <c r="E3" s="307"/>
      <c r="F3" s="307"/>
      <c r="G3" s="307"/>
      <c r="H3" s="307"/>
      <c r="I3" s="307"/>
      <c r="J3" s="307"/>
      <c r="K3" s="307"/>
      <c r="L3" s="307"/>
      <c r="M3" s="307"/>
      <c r="N3" s="307"/>
      <c r="O3" s="307"/>
      <c r="P3" s="307"/>
      <c r="Q3" s="307"/>
      <c r="R3" s="307"/>
      <c r="S3" s="307"/>
      <c r="T3" s="307"/>
      <c r="U3" s="307"/>
      <c r="V3" s="307"/>
    </row>
    <row r="5" spans="1:63" ht="21" customHeight="1">
      <c r="A5" s="301" t="s">
        <v>35</v>
      </c>
      <c r="B5" s="302"/>
      <c r="C5" s="5"/>
      <c r="D5" s="322"/>
      <c r="E5" s="323"/>
      <c r="F5" s="323"/>
      <c r="G5" s="323"/>
      <c r="H5" s="324"/>
      <c r="I5" s="13" t="s">
        <v>383</v>
      </c>
    </row>
    <row r="6" spans="1:63" ht="21" customHeight="1">
      <c r="A6" s="313" t="s">
        <v>494</v>
      </c>
      <c r="B6" s="314"/>
      <c r="C6" s="298" t="str">
        <f>IF(C5="","",VLOOKUP(C5,学校番号一覧!$A$2:$E$110,2,0))</f>
        <v/>
      </c>
      <c r="D6" s="299"/>
      <c r="E6" s="299"/>
      <c r="F6" s="299"/>
      <c r="G6" s="299"/>
      <c r="H6" s="300"/>
      <c r="I6" s="46" t="s">
        <v>159</v>
      </c>
    </row>
    <row r="7" spans="1:63" ht="21" customHeight="1">
      <c r="A7" s="296" t="s">
        <v>173</v>
      </c>
      <c r="B7" s="297"/>
      <c r="C7" s="298" t="str">
        <f>IF(C5="","",VLOOKUP(C5,学校番号一覧!$A$2:$E$110,4,0))</f>
        <v/>
      </c>
      <c r="D7" s="299"/>
      <c r="E7" s="299"/>
      <c r="F7" s="299"/>
      <c r="G7" s="299"/>
      <c r="H7" s="300"/>
      <c r="I7" s="46" t="s">
        <v>176</v>
      </c>
    </row>
    <row r="8" spans="1:63" ht="21" customHeight="1">
      <c r="A8" s="296" t="s">
        <v>163</v>
      </c>
      <c r="B8" s="297"/>
      <c r="C8" s="303"/>
      <c r="D8" s="304"/>
      <c r="E8" s="304"/>
      <c r="F8" s="304"/>
      <c r="G8" s="304"/>
      <c r="H8" s="305"/>
      <c r="I8" s="46"/>
    </row>
    <row r="9" spans="1:63" ht="21" customHeight="1">
      <c r="A9" s="296" t="s">
        <v>164</v>
      </c>
      <c r="B9" s="297"/>
      <c r="C9" s="303"/>
      <c r="D9" s="304"/>
      <c r="E9" s="304"/>
      <c r="F9" s="304"/>
      <c r="G9" s="304"/>
      <c r="H9" s="305"/>
      <c r="I9" s="46" t="s">
        <v>382</v>
      </c>
    </row>
    <row r="10" spans="1:63" ht="21" customHeight="1" thickBot="1">
      <c r="A10" s="313" t="s">
        <v>153</v>
      </c>
      <c r="B10" s="314"/>
      <c r="C10" s="317"/>
      <c r="D10" s="318"/>
      <c r="E10" s="318"/>
      <c r="F10" s="318"/>
      <c r="G10" s="318"/>
      <c r="H10" s="319"/>
      <c r="I10" s="13" t="s">
        <v>165</v>
      </c>
      <c r="M10" s="13" t="s">
        <v>223</v>
      </c>
      <c r="P10" s="13"/>
    </row>
    <row r="11" spans="1:63" ht="21" customHeight="1" thickBot="1">
      <c r="A11" s="315" t="s">
        <v>154</v>
      </c>
      <c r="B11" s="316"/>
      <c r="C11" s="328"/>
      <c r="D11" s="329"/>
      <c r="E11" s="329"/>
      <c r="F11" s="329"/>
      <c r="G11" s="329"/>
      <c r="H11" s="330"/>
      <c r="I11" s="13" t="s">
        <v>166</v>
      </c>
      <c r="K11" s="294" t="s">
        <v>57</v>
      </c>
      <c r="L11" s="295"/>
      <c r="M11" s="140">
        <f>COUNTA($C$18:$J$18)</f>
        <v>0</v>
      </c>
      <c r="N11" s="141" t="s">
        <v>61</v>
      </c>
      <c r="O11" s="137"/>
      <c r="T11" s="13" t="s">
        <v>66</v>
      </c>
      <c r="AH11" t="s">
        <v>192</v>
      </c>
    </row>
    <row r="12" spans="1:63" ht="21" customHeight="1">
      <c r="C12" s="46" t="s">
        <v>503</v>
      </c>
      <c r="K12" s="284" t="s">
        <v>58</v>
      </c>
      <c r="L12" s="285"/>
      <c r="M12" s="143">
        <f>COUNTA($K$18:$R$18)/2</f>
        <v>0</v>
      </c>
      <c r="N12" s="144" t="s">
        <v>62</v>
      </c>
      <c r="O12" s="137"/>
      <c r="P12" s="335" t="s">
        <v>70</v>
      </c>
      <c r="Q12" s="336"/>
      <c r="R12" s="244" t="s">
        <v>72</v>
      </c>
      <c r="S12" s="245" t="s">
        <v>73</v>
      </c>
      <c r="T12" s="333" t="s">
        <v>71</v>
      </c>
      <c r="U12" s="334"/>
      <c r="V12" s="246" t="s">
        <v>74</v>
      </c>
      <c r="AH12" t="s">
        <v>193</v>
      </c>
    </row>
    <row r="13" spans="1:63" ht="21" customHeight="1" thickBot="1">
      <c r="C13" s="13" t="s">
        <v>63</v>
      </c>
      <c r="K13" s="284" t="s">
        <v>59</v>
      </c>
      <c r="L13" s="285"/>
      <c r="M13" s="143">
        <f>COUNTA($C$22:$J$22)</f>
        <v>0</v>
      </c>
      <c r="N13" s="144" t="s">
        <v>61</v>
      </c>
      <c r="O13" s="137"/>
      <c r="P13" s="337"/>
      <c r="Q13" s="338"/>
      <c r="R13" s="248"/>
      <c r="S13" s="249"/>
      <c r="T13" s="331"/>
      <c r="U13" s="332"/>
      <c r="V13" s="247">
        <f>SUM(R13:U13)</f>
        <v>0</v>
      </c>
      <c r="AC13" s="55"/>
      <c r="AD13" s="56"/>
      <c r="AE13" s="56"/>
      <c r="AF13" s="56"/>
      <c r="AH13" s="1" t="s">
        <v>191</v>
      </c>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7"/>
    </row>
    <row r="14" spans="1:63" ht="21" customHeight="1" thickBot="1">
      <c r="C14" s="13" t="s">
        <v>64</v>
      </c>
      <c r="K14" s="320" t="s">
        <v>60</v>
      </c>
      <c r="L14" s="321"/>
      <c r="M14" s="146">
        <f>COUNTA($K$22:$R$22)/2</f>
        <v>0</v>
      </c>
      <c r="N14" s="147" t="s">
        <v>62</v>
      </c>
      <c r="O14" s="137"/>
      <c r="P14" s="243" t="s">
        <v>493</v>
      </c>
      <c r="Q14" s="137"/>
      <c r="R14" s="13"/>
      <c r="AC14" s="58"/>
      <c r="AH14" t="str">
        <f>AH11&amp;A18&amp;AH12</f>
        <v>()</v>
      </c>
      <c r="BK14" s="59"/>
    </row>
    <row r="15" spans="1:63" ht="21" customHeight="1">
      <c r="C15" s="13" t="s">
        <v>65</v>
      </c>
      <c r="AC15" s="58"/>
      <c r="AH15" t="str">
        <f>CONCATENATE($AH$11,$A$18,AH12)</f>
        <v>()</v>
      </c>
      <c r="BK15" s="59"/>
    </row>
    <row r="16" spans="1:63" ht="21" customHeight="1">
      <c r="A16" s="12"/>
      <c r="B16" s="34"/>
      <c r="C16" s="325" t="s">
        <v>53</v>
      </c>
      <c r="D16" s="326"/>
      <c r="E16" s="326"/>
      <c r="F16" s="326"/>
      <c r="G16" s="326"/>
      <c r="H16" s="326"/>
      <c r="I16" s="326"/>
      <c r="J16" s="327"/>
      <c r="K16" s="325" t="s">
        <v>54</v>
      </c>
      <c r="L16" s="326"/>
      <c r="M16" s="326"/>
      <c r="N16" s="326"/>
      <c r="O16" s="326"/>
      <c r="P16" s="326"/>
      <c r="Q16" s="326"/>
      <c r="R16" s="327"/>
      <c r="Y16" s="58"/>
      <c r="AI16" t="s">
        <v>194</v>
      </c>
      <c r="AM16" t="str">
        <f>CONCATENATE(K18,$AI$16,L18)</f>
        <v>･</v>
      </c>
      <c r="AN16" t="str">
        <f>CONCATENATE(M18,$AI$16,N18)</f>
        <v>･</v>
      </c>
      <c r="AO16" t="str">
        <f>CONCATENATE(O18,$AI$16,P18)</f>
        <v>･</v>
      </c>
      <c r="AP16" t="str">
        <f>CONCATENATE(Q18,$AI$16,R18)</f>
        <v>･</v>
      </c>
      <c r="AQ16" t="e">
        <f>CONCATENATE(#REF!,$AI$16,#REF!)</f>
        <v>#REF!</v>
      </c>
      <c r="AR16" t="e">
        <f>CONCATENATE(#REF!,$AI$16,#REF!)</f>
        <v>#REF!</v>
      </c>
      <c r="BA16" t="str">
        <f>CONCATENATE(K22,$AI$16,L22)</f>
        <v>･</v>
      </c>
      <c r="BB16" t="str">
        <f>CONCATENATE(M22,$AI$16,N22)</f>
        <v>･</v>
      </c>
      <c r="BC16" t="str">
        <f>CONCATENATE(O22,$AI$16,P22)</f>
        <v>･</v>
      </c>
      <c r="BD16" t="str">
        <f>CONCATENATE(Q22,$AI$16,R22)</f>
        <v>･</v>
      </c>
      <c r="BE16" t="e">
        <f>CONCATENATE(#REF!,$AI$16,#REF!)</f>
        <v>#REF!</v>
      </c>
      <c r="BF16" t="e">
        <f>CONCATENATE(#REF!,$AI$16,#REF!)</f>
        <v>#REF!</v>
      </c>
      <c r="BG16" s="59"/>
    </row>
    <row r="17" spans="1:63" s="1" customFormat="1" ht="21" customHeight="1">
      <c r="A17" s="311" t="s">
        <v>430</v>
      </c>
      <c r="B17" s="312"/>
      <c r="C17" s="43" t="s">
        <v>195</v>
      </c>
      <c r="D17" s="41" t="s">
        <v>196</v>
      </c>
      <c r="E17" s="41" t="s">
        <v>197</v>
      </c>
      <c r="F17" s="42" t="s">
        <v>198</v>
      </c>
      <c r="G17" s="43" t="s">
        <v>37</v>
      </c>
      <c r="H17" s="41" t="s">
        <v>38</v>
      </c>
      <c r="I17" s="41" t="s">
        <v>39</v>
      </c>
      <c r="J17" s="42" t="s">
        <v>40</v>
      </c>
      <c r="K17" s="310" t="s">
        <v>495</v>
      </c>
      <c r="L17" s="308"/>
      <c r="M17" s="308" t="s">
        <v>41</v>
      </c>
      <c r="N17" s="308"/>
      <c r="O17" s="308" t="s">
        <v>42</v>
      </c>
      <c r="P17" s="308"/>
      <c r="Q17" s="308"/>
      <c r="R17" s="309"/>
      <c r="Y17" s="60"/>
      <c r="AA17" s="1" t="s">
        <v>36</v>
      </c>
      <c r="AB17" s="1" t="s">
        <v>334</v>
      </c>
      <c r="AC17" s="1" t="s">
        <v>190</v>
      </c>
      <c r="AD17" s="1" t="s">
        <v>203</v>
      </c>
      <c r="AE17" s="1" t="s">
        <v>204</v>
      </c>
      <c r="AF17" s="1" t="s">
        <v>205</v>
      </c>
      <c r="AG17" s="1" t="s">
        <v>206</v>
      </c>
      <c r="AH17" s="1" t="s">
        <v>37</v>
      </c>
      <c r="AI17" s="1" t="s">
        <v>38</v>
      </c>
      <c r="AJ17" s="1" t="s">
        <v>39</v>
      </c>
      <c r="AK17" s="1" t="s">
        <v>40</v>
      </c>
      <c r="AL17" s="1" t="s">
        <v>497</v>
      </c>
      <c r="AM17" s="1" t="s">
        <v>41</v>
      </c>
      <c r="AN17" s="1" t="s">
        <v>42</v>
      </c>
      <c r="AO17" s="1" t="s">
        <v>44</v>
      </c>
      <c r="AP17" s="1" t="s">
        <v>213</v>
      </c>
      <c r="AQ17" s="1" t="s">
        <v>214</v>
      </c>
      <c r="AR17" s="1" t="s">
        <v>207</v>
      </c>
      <c r="AS17" s="1" t="s">
        <v>208</v>
      </c>
      <c r="AT17" s="1" t="s">
        <v>209</v>
      </c>
      <c r="AU17" s="1" t="s">
        <v>210</v>
      </c>
      <c r="AV17" s="1" t="s">
        <v>46</v>
      </c>
      <c r="AW17" s="1" t="s">
        <v>47</v>
      </c>
      <c r="AX17" s="1" t="s">
        <v>48</v>
      </c>
      <c r="AY17" s="1" t="s">
        <v>49</v>
      </c>
      <c r="AZ17" s="1" t="s">
        <v>498</v>
      </c>
      <c r="BA17" s="1" t="s">
        <v>50</v>
      </c>
      <c r="BB17" s="1" t="s">
        <v>51</v>
      </c>
      <c r="BC17" s="1" t="s">
        <v>52</v>
      </c>
      <c r="BD17" s="1" t="s">
        <v>215</v>
      </c>
      <c r="BE17" s="1" t="s">
        <v>216</v>
      </c>
      <c r="BG17" s="61"/>
    </row>
    <row r="18" spans="1:63" ht="21" customHeight="1">
      <c r="A18" s="339" t="str">
        <f>IF(C5="","",VLOOKUP(C5,学校番号一覧!$A$1:$E$102,5,0))</f>
        <v/>
      </c>
      <c r="B18" s="340"/>
      <c r="C18" s="65"/>
      <c r="D18" s="227"/>
      <c r="E18" s="227"/>
      <c r="F18" s="228"/>
      <c r="G18" s="6"/>
      <c r="H18" s="4"/>
      <c r="I18" s="252"/>
      <c r="J18" s="253"/>
      <c r="K18" s="223"/>
      <c r="L18" s="224"/>
      <c r="M18" s="224"/>
      <c r="N18" s="224"/>
      <c r="O18" s="224"/>
      <c r="P18" s="224"/>
      <c r="Q18" s="252"/>
      <c r="R18" s="253"/>
      <c r="Y18" s="58"/>
      <c r="AA18" t="str">
        <f>C6</f>
        <v/>
      </c>
      <c r="AC18">
        <f>V13</f>
        <v>0</v>
      </c>
      <c r="AD18" t="s">
        <v>217</v>
      </c>
      <c r="AE18" t="s">
        <v>218</v>
      </c>
      <c r="AF18" t="s">
        <v>219</v>
      </c>
      <c r="AG18" t="s">
        <v>220</v>
      </c>
      <c r="AH18">
        <v>1</v>
      </c>
      <c r="AI18">
        <v>2</v>
      </c>
      <c r="AJ18">
        <v>3</v>
      </c>
      <c r="AK18">
        <v>4</v>
      </c>
      <c r="AL18">
        <v>1</v>
      </c>
      <c r="AM18">
        <v>2</v>
      </c>
      <c r="AN18">
        <v>3</v>
      </c>
      <c r="AO18">
        <v>4</v>
      </c>
      <c r="AP18">
        <v>5</v>
      </c>
      <c r="AQ18">
        <v>6</v>
      </c>
      <c r="AR18" t="s">
        <v>217</v>
      </c>
      <c r="AS18" t="s">
        <v>218</v>
      </c>
      <c r="AT18" t="s">
        <v>219</v>
      </c>
      <c r="AU18" t="s">
        <v>220</v>
      </c>
      <c r="AV18">
        <v>1</v>
      </c>
      <c r="AW18">
        <v>2</v>
      </c>
      <c r="AX18">
        <v>3</v>
      </c>
      <c r="AY18">
        <v>4</v>
      </c>
      <c r="AZ18">
        <v>1</v>
      </c>
      <c r="BA18">
        <v>2</v>
      </c>
      <c r="BB18">
        <v>3</v>
      </c>
      <c r="BC18">
        <v>4</v>
      </c>
      <c r="BD18">
        <v>5</v>
      </c>
      <c r="BE18">
        <v>6</v>
      </c>
      <c r="BG18" s="59"/>
    </row>
    <row r="19" spans="1:63" ht="21" customHeight="1">
      <c r="A19" s="341" t="s">
        <v>45</v>
      </c>
      <c r="B19" s="342"/>
      <c r="C19" s="68"/>
      <c r="D19" s="229"/>
      <c r="E19" s="229"/>
      <c r="F19" s="230"/>
      <c r="G19" s="8"/>
      <c r="H19" s="9"/>
      <c r="I19" s="254"/>
      <c r="J19" s="255"/>
      <c r="K19" s="225"/>
      <c r="L19" s="226"/>
      <c r="M19" s="226"/>
      <c r="N19" s="226"/>
      <c r="O19" s="226"/>
      <c r="P19" s="226"/>
      <c r="Q19" s="254"/>
      <c r="R19" s="255"/>
      <c r="Y19" s="58"/>
      <c r="AB19">
        <f>県大会印刷シート!$E$21</f>
        <v>0</v>
      </c>
      <c r="AC19">
        <f>V13</f>
        <v>0</v>
      </c>
      <c r="AD19" t="str">
        <f t="shared" ref="AD19:AK19" si="0">IF(C18="","",CONCATENATE(C18,$AH$15,AD18))</f>
        <v/>
      </c>
      <c r="AE19" t="str">
        <f t="shared" si="0"/>
        <v/>
      </c>
      <c r="AF19" t="str">
        <f t="shared" si="0"/>
        <v/>
      </c>
      <c r="AG19" t="str">
        <f t="shared" si="0"/>
        <v/>
      </c>
      <c r="AH19" t="str">
        <f t="shared" si="0"/>
        <v/>
      </c>
      <c r="AI19" t="str">
        <f t="shared" si="0"/>
        <v/>
      </c>
      <c r="AJ19" t="str">
        <f t="shared" si="0"/>
        <v/>
      </c>
      <c r="AK19" t="str">
        <f t="shared" si="0"/>
        <v/>
      </c>
      <c r="AL19" t="str">
        <f>IF(K18="","",CONCATENATE(AM16,$AH$15,AL18))</f>
        <v/>
      </c>
      <c r="AM19" t="str">
        <f>IF(M18="","",CONCATENATE(AN16,$AH$15,AM18))</f>
        <v/>
      </c>
      <c r="AN19" t="str">
        <f>IF(O18="","",CONCATENATE(AO16,$AH$15,AN18))</f>
        <v/>
      </c>
      <c r="AO19" t="str">
        <f>IF(Q18="","",CONCATENATE(AP16,$AH$15,AO18))</f>
        <v/>
      </c>
      <c r="AP19" t="e">
        <f>IF(#REF!="","",CONCATENATE(AQ16,$AH$15,AP18))</f>
        <v>#REF!</v>
      </c>
      <c r="AQ19" t="e">
        <f>IF(#REF!="","",CONCATENATE(AR16,$AH$15,AQ18))</f>
        <v>#REF!</v>
      </c>
      <c r="AR19" t="str">
        <f t="shared" ref="AR19:AY19" si="1">IF(C22="","",CONCATENATE(C22,$AH$15,AR18))</f>
        <v/>
      </c>
      <c r="AS19" t="str">
        <f t="shared" si="1"/>
        <v/>
      </c>
      <c r="AT19" t="str">
        <f t="shared" si="1"/>
        <v/>
      </c>
      <c r="AU19" t="str">
        <f t="shared" si="1"/>
        <v/>
      </c>
      <c r="AV19" t="str">
        <f t="shared" si="1"/>
        <v/>
      </c>
      <c r="AW19" t="str">
        <f t="shared" si="1"/>
        <v/>
      </c>
      <c r="AX19" t="str">
        <f t="shared" si="1"/>
        <v/>
      </c>
      <c r="AY19" t="str">
        <f t="shared" si="1"/>
        <v/>
      </c>
      <c r="AZ19" t="str">
        <f>IF(K22="","",CONCATENATE(BA16,$AH$15,AZ18))</f>
        <v/>
      </c>
      <c r="BA19" t="str">
        <f>IF(M22="","",CONCATENATE(BB16,$AH$15,BA18))</f>
        <v/>
      </c>
      <c r="BB19" t="str">
        <f>IF(O22="","",CONCATENATE(BC16,$AH$15,BB18))</f>
        <v/>
      </c>
      <c r="BC19" t="str">
        <f>IF(Q22="","",CONCATENATE(BD16,$AH$15,BC18))</f>
        <v/>
      </c>
      <c r="BD19" t="e">
        <f>IF(#REF!="","",CONCATENATE(BE16,$AH$15,BD18))</f>
        <v>#REF!</v>
      </c>
      <c r="BE19" t="e">
        <f>IF(#REF!="","",CONCATENATE(BF16,$AH$15,BE18))</f>
        <v>#REF!</v>
      </c>
      <c r="BG19" s="59"/>
    </row>
    <row r="20" spans="1:63" ht="21" customHeight="1">
      <c r="A20" s="16"/>
      <c r="B20" s="16"/>
      <c r="C20" s="343" t="s">
        <v>55</v>
      </c>
      <c r="D20" s="344"/>
      <c r="E20" s="344"/>
      <c r="F20" s="344"/>
      <c r="G20" s="344"/>
      <c r="H20" s="344"/>
      <c r="I20" s="344"/>
      <c r="J20" s="345"/>
      <c r="K20" s="343" t="s">
        <v>56</v>
      </c>
      <c r="L20" s="344"/>
      <c r="M20" s="344"/>
      <c r="N20" s="344"/>
      <c r="O20" s="344"/>
      <c r="P20" s="344"/>
      <c r="Q20" s="344"/>
      <c r="R20" s="345"/>
      <c r="Y20" s="58"/>
      <c r="BG20" s="59"/>
    </row>
    <row r="21" spans="1:63" ht="21" customHeight="1">
      <c r="A21" s="16"/>
      <c r="B21" s="16"/>
      <c r="C21" s="43" t="s">
        <v>199</v>
      </c>
      <c r="D21" s="41" t="s">
        <v>200</v>
      </c>
      <c r="E21" s="41" t="s">
        <v>201</v>
      </c>
      <c r="F21" s="42" t="s">
        <v>202</v>
      </c>
      <c r="G21" s="43" t="s">
        <v>46</v>
      </c>
      <c r="H21" s="41" t="s">
        <v>47</v>
      </c>
      <c r="I21" s="41" t="s">
        <v>48</v>
      </c>
      <c r="J21" s="42" t="s">
        <v>49</v>
      </c>
      <c r="K21" s="310" t="s">
        <v>496</v>
      </c>
      <c r="L21" s="308"/>
      <c r="M21" s="308" t="s">
        <v>50</v>
      </c>
      <c r="N21" s="308"/>
      <c r="O21" s="308" t="s">
        <v>51</v>
      </c>
      <c r="P21" s="308"/>
      <c r="Q21" s="308"/>
      <c r="R21" s="309"/>
      <c r="Y21" s="58"/>
      <c r="BG21" s="59"/>
    </row>
    <row r="22" spans="1:63" ht="21" customHeight="1">
      <c r="A22" s="16"/>
      <c r="B22" s="16"/>
      <c r="C22" s="250"/>
      <c r="D22" s="231"/>
      <c r="E22" s="231"/>
      <c r="F22" s="232"/>
      <c r="G22" s="6"/>
      <c r="H22" s="4"/>
      <c r="I22" s="252"/>
      <c r="J22" s="253"/>
      <c r="K22" s="223"/>
      <c r="L22" s="224"/>
      <c r="M22" s="224"/>
      <c r="N22" s="224"/>
      <c r="O22" s="224"/>
      <c r="P22" s="224"/>
      <c r="Q22" s="252"/>
      <c r="R22" s="253"/>
      <c r="Y22" s="58"/>
      <c r="BG22" s="59"/>
    </row>
    <row r="23" spans="1:63" ht="21" customHeight="1">
      <c r="A23" s="16"/>
      <c r="B23" s="16"/>
      <c r="C23" s="251"/>
      <c r="D23" s="233"/>
      <c r="E23" s="233"/>
      <c r="F23" s="234"/>
      <c r="G23" s="8"/>
      <c r="H23" s="9"/>
      <c r="I23" s="254"/>
      <c r="J23" s="255"/>
      <c r="K23" s="225"/>
      <c r="L23" s="226"/>
      <c r="M23" s="226"/>
      <c r="N23" s="226"/>
      <c r="O23" s="226"/>
      <c r="P23" s="226"/>
      <c r="Q23" s="254"/>
      <c r="R23" s="255"/>
      <c r="Y23" s="58"/>
      <c r="BG23" s="59"/>
    </row>
    <row r="24" spans="1:63" ht="21" customHeight="1">
      <c r="A24" s="46" t="s">
        <v>170</v>
      </c>
      <c r="B24" s="16"/>
      <c r="N24" s="16"/>
      <c r="AC24" s="58"/>
      <c r="BK24" s="59"/>
    </row>
    <row r="25" spans="1:63" ht="21" customHeight="1">
      <c r="AC25" s="62"/>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4"/>
    </row>
    <row r="26" spans="1:63">
      <c r="C26" s="1"/>
      <c r="D26" s="1"/>
    </row>
    <row r="27" spans="1:63" ht="14.25" thickBot="1"/>
    <row r="28" spans="1:63" s="15" customFormat="1" ht="19.5" thickTop="1">
      <c r="A28" s="359" t="s">
        <v>69</v>
      </c>
      <c r="B28" s="359"/>
      <c r="C28" s="359"/>
      <c r="D28" s="359"/>
      <c r="E28" s="359"/>
      <c r="F28" s="359"/>
      <c r="G28" s="359"/>
      <c r="H28" s="359"/>
      <c r="I28" s="359"/>
      <c r="J28" s="359"/>
      <c r="K28" s="359"/>
    </row>
    <row r="30" spans="1:63">
      <c r="A30" s="360" t="s">
        <v>35</v>
      </c>
      <c r="B30" s="361"/>
      <c r="C30" s="5">
        <v>113</v>
      </c>
      <c r="D30" s="362"/>
      <c r="E30" s="363"/>
      <c r="F30" s="363"/>
      <c r="G30" s="363"/>
      <c r="H30" s="364"/>
    </row>
    <row r="31" spans="1:63">
      <c r="A31" s="313" t="s">
        <v>162</v>
      </c>
      <c r="B31" s="314"/>
      <c r="C31" s="298" t="s">
        <v>335</v>
      </c>
      <c r="D31" s="299"/>
      <c r="E31" s="299"/>
      <c r="F31" s="299"/>
      <c r="G31" s="299"/>
      <c r="H31" s="300"/>
    </row>
    <row r="32" spans="1:63">
      <c r="A32" s="296" t="s">
        <v>161</v>
      </c>
      <c r="B32" s="297"/>
      <c r="C32" s="298" t="s">
        <v>336</v>
      </c>
      <c r="D32" s="299"/>
      <c r="E32" s="299"/>
      <c r="F32" s="299"/>
      <c r="G32" s="299"/>
      <c r="H32" s="300"/>
    </row>
    <row r="33" spans="1:63">
      <c r="A33" s="296" t="s">
        <v>163</v>
      </c>
      <c r="B33" s="297"/>
      <c r="C33" s="303" t="s">
        <v>337</v>
      </c>
      <c r="D33" s="304"/>
      <c r="E33" s="304"/>
      <c r="F33" s="304"/>
      <c r="G33" s="304"/>
      <c r="H33" s="305"/>
    </row>
    <row r="34" spans="1:63">
      <c r="A34" s="296" t="s">
        <v>164</v>
      </c>
      <c r="B34" s="297"/>
      <c r="C34" s="303" t="s">
        <v>171</v>
      </c>
      <c r="D34" s="304"/>
      <c r="E34" s="304"/>
      <c r="F34" s="304"/>
      <c r="G34" s="304"/>
      <c r="H34" s="305"/>
    </row>
    <row r="35" spans="1:63">
      <c r="A35" s="360" t="s">
        <v>153</v>
      </c>
      <c r="B35" s="361"/>
      <c r="C35" s="352" t="s">
        <v>337</v>
      </c>
      <c r="D35" s="353"/>
      <c r="E35" s="353"/>
      <c r="F35" s="353"/>
      <c r="G35" s="353"/>
      <c r="H35" s="354"/>
    </row>
    <row r="36" spans="1:63">
      <c r="A36" s="360" t="s">
        <v>154</v>
      </c>
      <c r="B36" s="361"/>
      <c r="C36" s="355" t="s">
        <v>337</v>
      </c>
      <c r="D36" s="356"/>
      <c r="E36" s="356"/>
      <c r="F36" s="356"/>
      <c r="G36" s="356"/>
      <c r="H36" s="357"/>
    </row>
    <row r="38" spans="1:63">
      <c r="C38" t="s">
        <v>63</v>
      </c>
    </row>
    <row r="39" spans="1:63">
      <c r="C39" t="s">
        <v>64</v>
      </c>
    </row>
    <row r="40" spans="1:63">
      <c r="C40" t="s">
        <v>65</v>
      </c>
    </row>
    <row r="41" spans="1:63">
      <c r="A41" s="12"/>
      <c r="B41" s="34"/>
      <c r="C41" s="326" t="s">
        <v>53</v>
      </c>
      <c r="D41" s="326"/>
      <c r="E41" s="326"/>
      <c r="F41" s="326"/>
      <c r="G41" s="326"/>
      <c r="H41" s="326"/>
      <c r="I41" s="326"/>
      <c r="J41" s="327"/>
      <c r="K41" s="349" t="s">
        <v>54</v>
      </c>
      <c r="L41" s="350"/>
      <c r="M41" s="350"/>
      <c r="N41" s="350"/>
      <c r="O41" s="350"/>
      <c r="P41" s="350"/>
      <c r="Q41" s="350"/>
      <c r="R41" s="351"/>
      <c r="S41" s="77"/>
      <c r="T41" s="77"/>
      <c r="U41" s="77"/>
      <c r="V41" s="77"/>
    </row>
    <row r="42" spans="1:63">
      <c r="A42" s="311" t="s">
        <v>430</v>
      </c>
      <c r="B42" s="312"/>
      <c r="C42" s="43" t="s">
        <v>195</v>
      </c>
      <c r="D42" s="41" t="s">
        <v>196</v>
      </c>
      <c r="E42" s="41" t="s">
        <v>197</v>
      </c>
      <c r="F42" s="42" t="s">
        <v>198</v>
      </c>
      <c r="G42" s="43" t="s">
        <v>37</v>
      </c>
      <c r="H42" s="41" t="s">
        <v>38</v>
      </c>
      <c r="I42" s="41" t="s">
        <v>39</v>
      </c>
      <c r="J42" s="42" t="s">
        <v>40</v>
      </c>
      <c r="K42" s="346" t="s">
        <v>41</v>
      </c>
      <c r="L42" s="347"/>
      <c r="M42" s="347" t="s">
        <v>42</v>
      </c>
      <c r="N42" s="347"/>
      <c r="O42" s="347" t="s">
        <v>43</v>
      </c>
      <c r="P42" s="347"/>
      <c r="Q42" s="347" t="s">
        <v>44</v>
      </c>
      <c r="R42" s="348"/>
      <c r="S42" s="308" t="s">
        <v>213</v>
      </c>
      <c r="T42" s="308"/>
      <c r="U42" s="308" t="s">
        <v>214</v>
      </c>
      <c r="V42" s="308"/>
    </row>
    <row r="43" spans="1:63">
      <c r="A43" s="339" t="s">
        <v>338</v>
      </c>
      <c r="B43" s="358"/>
      <c r="C43" s="65" t="s">
        <v>211</v>
      </c>
      <c r="D43" s="66"/>
      <c r="E43" s="66"/>
      <c r="F43" s="67"/>
      <c r="G43" s="6" t="s">
        <v>67</v>
      </c>
      <c r="H43" s="4" t="s">
        <v>147</v>
      </c>
      <c r="I43" s="4" t="s">
        <v>148</v>
      </c>
      <c r="J43" s="7" t="s">
        <v>149</v>
      </c>
      <c r="K43" s="6" t="s">
        <v>67</v>
      </c>
      <c r="L43" s="4" t="s">
        <v>147</v>
      </c>
      <c r="M43" s="4" t="s">
        <v>148</v>
      </c>
      <c r="N43" s="4" t="s">
        <v>68</v>
      </c>
      <c r="O43" s="4"/>
      <c r="P43" s="4"/>
      <c r="Q43" s="4"/>
      <c r="R43" s="18"/>
      <c r="S43" s="4"/>
      <c r="T43" s="4"/>
      <c r="U43" s="4"/>
      <c r="V43" s="4"/>
    </row>
    <row r="44" spans="1:63">
      <c r="A44" s="341" t="s">
        <v>45</v>
      </c>
      <c r="B44" s="342"/>
      <c r="C44" s="68">
        <v>2</v>
      </c>
      <c r="D44" s="69"/>
      <c r="E44" s="69"/>
      <c r="F44" s="70"/>
      <c r="G44" s="8">
        <v>2</v>
      </c>
      <c r="H44" s="9">
        <v>2</v>
      </c>
      <c r="I44" s="9">
        <v>1</v>
      </c>
      <c r="J44" s="10">
        <v>1</v>
      </c>
      <c r="K44" s="8">
        <v>2</v>
      </c>
      <c r="L44" s="9">
        <v>2</v>
      </c>
      <c r="M44" s="9">
        <v>1</v>
      </c>
      <c r="N44" s="9">
        <v>1</v>
      </c>
      <c r="O44" s="9"/>
      <c r="P44" s="9"/>
      <c r="Q44" s="9"/>
      <c r="R44" s="19"/>
      <c r="S44" s="9"/>
      <c r="T44" s="9"/>
      <c r="U44" s="9"/>
      <c r="V44" s="9"/>
    </row>
    <row r="45" spans="1:63">
      <c r="B45" s="16"/>
      <c r="N45" s="16"/>
    </row>
    <row r="46" spans="1:63" ht="21" customHeight="1" thickBot="1">
      <c r="C46" s="13" t="s">
        <v>223</v>
      </c>
      <c r="F46" s="13"/>
      <c r="AC46" s="62"/>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4"/>
    </row>
    <row r="47" spans="1:63" ht="21" customHeight="1" thickBot="1">
      <c r="A47" s="294" t="s">
        <v>57</v>
      </c>
      <c r="B47" s="295"/>
      <c r="C47" s="140">
        <f>COUNTA(C43:J43)</f>
        <v>5</v>
      </c>
      <c r="D47" s="141" t="s">
        <v>61</v>
      </c>
      <c r="E47" s="137"/>
      <c r="J47" s="13" t="s">
        <v>66</v>
      </c>
    </row>
    <row r="48" spans="1:63" ht="21" customHeight="1">
      <c r="A48" s="284" t="s">
        <v>58</v>
      </c>
      <c r="B48" s="285"/>
      <c r="C48" s="143">
        <f>COUNTA(G43:V43)/2</f>
        <v>4</v>
      </c>
      <c r="D48" s="144" t="s">
        <v>62</v>
      </c>
      <c r="E48" s="137"/>
      <c r="F48" s="286" t="s">
        <v>70</v>
      </c>
      <c r="G48" s="287"/>
      <c r="H48" s="117" t="s">
        <v>72</v>
      </c>
      <c r="I48" s="148" t="s">
        <v>73</v>
      </c>
      <c r="J48" s="290" t="s">
        <v>71</v>
      </c>
      <c r="K48" s="291"/>
      <c r="L48" s="138" t="s">
        <v>74</v>
      </c>
    </row>
    <row r="49" spans="1:17" ht="21" customHeight="1" thickBot="1">
      <c r="A49" s="284" t="s">
        <v>59</v>
      </c>
      <c r="B49" s="285"/>
      <c r="C49" s="143">
        <v>0</v>
      </c>
      <c r="D49" s="144" t="s">
        <v>61</v>
      </c>
      <c r="E49" s="137"/>
      <c r="F49" s="288"/>
      <c r="G49" s="289"/>
      <c r="H49" s="149">
        <v>5</v>
      </c>
      <c r="I49" s="150">
        <v>4</v>
      </c>
      <c r="J49" s="292">
        <v>2</v>
      </c>
      <c r="K49" s="293"/>
      <c r="L49" s="139">
        <f>SUM(H49:K49)</f>
        <v>11</v>
      </c>
      <c r="M49" s="80"/>
      <c r="N49" s="80"/>
      <c r="O49" s="80"/>
      <c r="P49" s="80"/>
      <c r="Q49" s="80"/>
    </row>
    <row r="50" spans="1:17" ht="21" customHeight="1" thickBot="1">
      <c r="A50" s="320" t="s">
        <v>60</v>
      </c>
      <c r="B50" s="321"/>
      <c r="C50" s="146">
        <v>0</v>
      </c>
      <c r="D50" s="147" t="s">
        <v>62</v>
      </c>
      <c r="E50" s="137"/>
      <c r="F50" s="136"/>
      <c r="G50" s="137"/>
      <c r="H50" s="13"/>
    </row>
  </sheetData>
  <mergeCells count="70">
    <mergeCell ref="A43:B43"/>
    <mergeCell ref="A44:B44"/>
    <mergeCell ref="A49:B49"/>
    <mergeCell ref="A50:B50"/>
    <mergeCell ref="C20:J20"/>
    <mergeCell ref="C41:J41"/>
    <mergeCell ref="A28:K28"/>
    <mergeCell ref="A42:B42"/>
    <mergeCell ref="A34:B34"/>
    <mergeCell ref="A30:B30"/>
    <mergeCell ref="D30:H30"/>
    <mergeCell ref="A31:B31"/>
    <mergeCell ref="A35:B35"/>
    <mergeCell ref="A32:B32"/>
    <mergeCell ref="A36:B36"/>
    <mergeCell ref="A33:B33"/>
    <mergeCell ref="S42:T42"/>
    <mergeCell ref="U42:V42"/>
    <mergeCell ref="C31:H31"/>
    <mergeCell ref="K42:L42"/>
    <mergeCell ref="M42:N42"/>
    <mergeCell ref="O42:P42"/>
    <mergeCell ref="Q42:R42"/>
    <mergeCell ref="K41:R41"/>
    <mergeCell ref="C35:H35"/>
    <mergeCell ref="C34:H34"/>
    <mergeCell ref="C32:H32"/>
    <mergeCell ref="C36:H36"/>
    <mergeCell ref="C33:H33"/>
    <mergeCell ref="K16:R16"/>
    <mergeCell ref="A18:B18"/>
    <mergeCell ref="A19:B19"/>
    <mergeCell ref="Q21:R21"/>
    <mergeCell ref="K17:L17"/>
    <mergeCell ref="M17:N17"/>
    <mergeCell ref="O17:P17"/>
    <mergeCell ref="K20:R20"/>
    <mergeCell ref="C11:H11"/>
    <mergeCell ref="T13:U13"/>
    <mergeCell ref="T12:U12"/>
    <mergeCell ref="K13:L13"/>
    <mergeCell ref="P12:Q13"/>
    <mergeCell ref="A3:V3"/>
    <mergeCell ref="Q17:R17"/>
    <mergeCell ref="K21:L21"/>
    <mergeCell ref="M21:N21"/>
    <mergeCell ref="A9:B9"/>
    <mergeCell ref="O21:P21"/>
    <mergeCell ref="A17:B17"/>
    <mergeCell ref="A6:B6"/>
    <mergeCell ref="A10:B10"/>
    <mergeCell ref="A11:B11"/>
    <mergeCell ref="C10:H10"/>
    <mergeCell ref="K14:L14"/>
    <mergeCell ref="D5:H5"/>
    <mergeCell ref="K11:L11"/>
    <mergeCell ref="K12:L12"/>
    <mergeCell ref="C16:J16"/>
    <mergeCell ref="A8:B8"/>
    <mergeCell ref="C6:H6"/>
    <mergeCell ref="A5:B5"/>
    <mergeCell ref="C8:H8"/>
    <mergeCell ref="C9:H9"/>
    <mergeCell ref="A7:B7"/>
    <mergeCell ref="C7:H7"/>
    <mergeCell ref="A48:B48"/>
    <mergeCell ref="F48:G49"/>
    <mergeCell ref="J48:K48"/>
    <mergeCell ref="J49:K49"/>
    <mergeCell ref="A47:B47"/>
  </mergeCells>
  <phoneticPr fontId="6"/>
  <dataValidations count="2">
    <dataValidation allowBlank="1" showInputMessage="1" showErrorMessage="1" prompt="１名のみ" sqref="C10:H11"/>
    <dataValidation allowBlank="1" showInputMessage="1" showErrorMessage="1" prompt="半角で入力してください" sqref="C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28"/>
  <sheetViews>
    <sheetView zoomScale="75" zoomScaleNormal="75" workbookViewId="0">
      <selection activeCell="U15" sqref="U15"/>
    </sheetView>
  </sheetViews>
  <sheetFormatPr defaultRowHeight="13.5"/>
  <cols>
    <col min="1" max="1" width="17.125" customWidth="1"/>
    <col min="2" max="2" width="12.5" style="1" customWidth="1"/>
    <col min="3" max="3" width="4.5" style="1" customWidth="1"/>
    <col min="4" max="4" width="5.375" style="1" customWidth="1"/>
    <col min="5" max="5" width="12.5" style="1" customWidth="1"/>
    <col min="6" max="6" width="4.5" style="1" customWidth="1"/>
    <col min="7" max="7" width="5.375" style="1" customWidth="1"/>
    <col min="8" max="8" width="5.875" style="1" customWidth="1"/>
    <col min="10" max="10" width="17.125" customWidth="1"/>
    <col min="11" max="11" width="12.5" style="1" customWidth="1"/>
    <col min="12" max="12" width="4.5" style="1" customWidth="1"/>
    <col min="13" max="13" width="5.375" style="1" customWidth="1"/>
    <col min="14" max="14" width="12.5" style="1" customWidth="1"/>
    <col min="15" max="15" width="4.5" style="1" customWidth="1"/>
    <col min="16" max="16" width="5.375" style="1" customWidth="1"/>
    <col min="17" max="17" width="6.375" style="1" customWidth="1"/>
  </cols>
  <sheetData>
    <row r="1" spans="1:23" ht="27.75" customHeight="1">
      <c r="A1" s="366" t="str">
        <f>申込入力シート!A1</f>
        <v>第46回愛知県中学生バドミントン大会申込書</v>
      </c>
      <c r="B1" s="366"/>
      <c r="C1" s="366"/>
      <c r="D1" s="366"/>
      <c r="E1" s="366"/>
      <c r="F1" s="366"/>
      <c r="G1" s="366"/>
      <c r="H1" s="366"/>
      <c r="I1" s="366"/>
      <c r="J1" s="366"/>
      <c r="K1" s="366"/>
      <c r="L1" s="366"/>
      <c r="M1" s="366"/>
      <c r="N1" s="366"/>
      <c r="O1" s="366"/>
      <c r="P1" s="366"/>
      <c r="Q1" s="366"/>
    </row>
    <row r="2" spans="1:23" ht="21" customHeight="1">
      <c r="A2" s="76">
        <f>申込入力シート!C5</f>
        <v>0</v>
      </c>
    </row>
    <row r="3" spans="1:23" ht="28.5" customHeight="1">
      <c r="A3" s="378" t="s">
        <v>125</v>
      </c>
      <c r="B3" s="379"/>
      <c r="C3" s="367" t="str">
        <f>申込入力シート!C6:H6</f>
        <v/>
      </c>
      <c r="D3" s="368"/>
      <c r="E3" s="368"/>
      <c r="F3" s="368"/>
      <c r="G3" s="368"/>
      <c r="H3" s="368"/>
      <c r="I3" s="368"/>
      <c r="J3" s="368"/>
      <c r="K3" s="368"/>
      <c r="L3" s="368"/>
      <c r="M3" s="368"/>
      <c r="N3" s="368"/>
      <c r="O3" s="368"/>
      <c r="P3" s="368"/>
      <c r="Q3" s="369"/>
      <c r="R3" s="13"/>
    </row>
    <row r="4" spans="1:23" ht="28.5" customHeight="1">
      <c r="A4" s="311" t="s">
        <v>145</v>
      </c>
      <c r="B4" s="374"/>
      <c r="C4" s="375" t="str">
        <f>申込入力シート!C7:H7</f>
        <v/>
      </c>
      <c r="D4" s="376"/>
      <c r="E4" s="376"/>
      <c r="F4" s="376"/>
      <c r="G4" s="376"/>
      <c r="H4" s="376"/>
      <c r="I4" s="376"/>
      <c r="J4" s="376"/>
      <c r="K4" s="376"/>
      <c r="L4" s="376"/>
      <c r="M4" s="376"/>
      <c r="N4" s="376"/>
      <c r="O4" s="376"/>
      <c r="P4" s="376"/>
      <c r="Q4" s="377"/>
      <c r="R4" s="13"/>
    </row>
    <row r="5" spans="1:23" ht="28.5" customHeight="1">
      <c r="A5" s="389" t="s">
        <v>126</v>
      </c>
      <c r="B5" s="370"/>
      <c r="C5" s="384">
        <f>申込入力シート!C8:H8</f>
        <v>0</v>
      </c>
      <c r="D5" s="385"/>
      <c r="E5" s="385"/>
      <c r="F5" s="50"/>
      <c r="G5" s="52" t="s">
        <v>168</v>
      </c>
      <c r="H5" s="51"/>
      <c r="I5" s="370" t="s">
        <v>169</v>
      </c>
      <c r="J5" s="370"/>
      <c r="K5" s="371">
        <f>申込入力シート!C9</f>
        <v>0</v>
      </c>
      <c r="L5" s="371"/>
      <c r="M5" s="371"/>
      <c r="N5" s="371"/>
      <c r="O5" s="371"/>
      <c r="P5" s="372"/>
      <c r="Q5" s="373"/>
      <c r="R5" s="13"/>
    </row>
    <row r="6" spans="1:23" ht="13.5" customHeight="1"/>
    <row r="7" spans="1:23" ht="28.5" customHeight="1">
      <c r="A7" s="393" t="s">
        <v>127</v>
      </c>
      <c r="B7" s="394"/>
      <c r="C7" s="390">
        <f>申込入力シート!C10:H10</f>
        <v>0</v>
      </c>
      <c r="D7" s="390"/>
      <c r="E7" s="390"/>
      <c r="F7" s="390"/>
      <c r="G7" s="391"/>
      <c r="H7" s="392"/>
      <c r="J7" s="393" t="s">
        <v>127</v>
      </c>
      <c r="K7" s="394"/>
      <c r="L7" s="390">
        <f>申込入力シート!C11</f>
        <v>0</v>
      </c>
      <c r="M7" s="390"/>
      <c r="N7" s="390"/>
      <c r="O7" s="390"/>
      <c r="P7" s="391"/>
      <c r="Q7" s="392"/>
      <c r="R7" s="13"/>
    </row>
    <row r="8" spans="1:23" ht="38.25" customHeight="1" thickBot="1">
      <c r="A8" s="26" t="s">
        <v>128</v>
      </c>
      <c r="B8" s="27" t="s">
        <v>135</v>
      </c>
      <c r="C8" s="27" t="s">
        <v>133</v>
      </c>
      <c r="D8" s="74" t="s">
        <v>167</v>
      </c>
      <c r="E8" s="72" t="s">
        <v>136</v>
      </c>
      <c r="F8" s="72" t="s">
        <v>133</v>
      </c>
      <c r="G8" s="75" t="s">
        <v>167</v>
      </c>
      <c r="H8" s="73" t="s">
        <v>134</v>
      </c>
      <c r="J8" s="26" t="s">
        <v>128</v>
      </c>
      <c r="K8" s="27" t="s">
        <v>135</v>
      </c>
      <c r="L8" s="27" t="s">
        <v>133</v>
      </c>
      <c r="M8" s="74" t="s">
        <v>167</v>
      </c>
      <c r="N8" s="72" t="s">
        <v>136</v>
      </c>
      <c r="O8" s="72" t="s">
        <v>133</v>
      </c>
      <c r="P8" s="75" t="s">
        <v>167</v>
      </c>
      <c r="Q8" s="73" t="s">
        <v>134</v>
      </c>
    </row>
    <row r="9" spans="1:23" ht="28.5" customHeight="1">
      <c r="A9" s="23" t="s">
        <v>129</v>
      </c>
      <c r="B9" s="24">
        <f>申込入力シート!G18</f>
        <v>0</v>
      </c>
      <c r="C9" s="24">
        <f>申込入力シート!G19</f>
        <v>0</v>
      </c>
      <c r="D9" s="71"/>
      <c r="E9" s="256">
        <f>申込入力シート!C18</f>
        <v>0</v>
      </c>
      <c r="F9" s="257">
        <f>申込入力シート!C19</f>
        <v>0</v>
      </c>
      <c r="G9" s="257"/>
      <c r="H9" s="258" t="s">
        <v>212</v>
      </c>
      <c r="J9" s="23" t="s">
        <v>139</v>
      </c>
      <c r="K9" s="24">
        <f>申込入力シート!G22</f>
        <v>0</v>
      </c>
      <c r="L9" s="24">
        <f>申込入力シート!G23</f>
        <v>0</v>
      </c>
      <c r="M9" s="71"/>
      <c r="N9" s="256">
        <f>申込入力シート!C22</f>
        <v>0</v>
      </c>
      <c r="O9" s="257">
        <f>申込入力シート!C23</f>
        <v>0</v>
      </c>
      <c r="P9" s="257"/>
      <c r="Q9" s="258" t="s">
        <v>212</v>
      </c>
      <c r="S9" s="386" t="s">
        <v>179</v>
      </c>
      <c r="T9" s="386"/>
      <c r="U9" s="386"/>
      <c r="V9" s="386"/>
      <c r="W9" s="386"/>
    </row>
    <row r="10" spans="1:23" ht="28.5" customHeight="1">
      <c r="A10" s="22" t="s">
        <v>130</v>
      </c>
      <c r="B10" s="17">
        <f>申込入力シート!H18</f>
        <v>0</v>
      </c>
      <c r="C10" s="17">
        <f>申込入力シート!H19</f>
        <v>0</v>
      </c>
      <c r="D10" s="49"/>
      <c r="E10" s="235">
        <f>申込入力シート!D18</f>
        <v>0</v>
      </c>
      <c r="F10" s="236">
        <f>申込入力シート!D19</f>
        <v>0</v>
      </c>
      <c r="G10" s="236"/>
      <c r="H10" s="237" t="s">
        <v>212</v>
      </c>
      <c r="J10" s="22" t="s">
        <v>140</v>
      </c>
      <c r="K10" s="17">
        <f>申込入力シート!H22</f>
        <v>0</v>
      </c>
      <c r="L10" s="17">
        <f>申込入力シート!H23</f>
        <v>0</v>
      </c>
      <c r="M10" s="49"/>
      <c r="N10" s="235">
        <f>申込入力シート!D22</f>
        <v>0</v>
      </c>
      <c r="O10" s="236">
        <f>申込入力シート!D23</f>
        <v>0</v>
      </c>
      <c r="P10" s="236"/>
      <c r="Q10" s="237" t="s">
        <v>212</v>
      </c>
      <c r="S10" s="386"/>
      <c r="T10" s="386"/>
      <c r="U10" s="386"/>
      <c r="V10" s="386"/>
      <c r="W10" s="386"/>
    </row>
    <row r="11" spans="1:23" ht="28.5" customHeight="1">
      <c r="A11" s="22" t="s">
        <v>131</v>
      </c>
      <c r="B11" s="259">
        <f>申込入力シート!I18</f>
        <v>0</v>
      </c>
      <c r="C11" s="259">
        <f>申込入力シート!I19</f>
        <v>0</v>
      </c>
      <c r="D11" s="260"/>
      <c r="E11" s="235">
        <f>申込入力シート!E18</f>
        <v>0</v>
      </c>
      <c r="F11" s="236">
        <f>申込入力シート!E19</f>
        <v>0</v>
      </c>
      <c r="G11" s="236"/>
      <c r="H11" s="237" t="s">
        <v>212</v>
      </c>
      <c r="J11" s="22" t="s">
        <v>141</v>
      </c>
      <c r="K11" s="259">
        <f>申込入力シート!I22</f>
        <v>0</v>
      </c>
      <c r="L11" s="259">
        <f>申込入力シート!I23</f>
        <v>0</v>
      </c>
      <c r="M11" s="260"/>
      <c r="N11" s="235">
        <f>申込入力シート!E22</f>
        <v>0</v>
      </c>
      <c r="O11" s="236">
        <f>申込入力シート!E23</f>
        <v>0</v>
      </c>
      <c r="P11" s="236"/>
      <c r="Q11" s="237" t="s">
        <v>212</v>
      </c>
      <c r="S11" s="386"/>
      <c r="T11" s="386"/>
      <c r="U11" s="386"/>
      <c r="V11" s="386"/>
      <c r="W11" s="386"/>
    </row>
    <row r="12" spans="1:23" ht="28.5" customHeight="1" thickBot="1">
      <c r="A12" s="274" t="s">
        <v>132</v>
      </c>
      <c r="B12" s="275">
        <f>申込入力シート!J18</f>
        <v>0</v>
      </c>
      <c r="C12" s="275">
        <f>申込入力シート!J19</f>
        <v>0</v>
      </c>
      <c r="D12" s="276"/>
      <c r="E12" s="277">
        <f>申込入力シート!F18</f>
        <v>0</v>
      </c>
      <c r="F12" s="278">
        <f>申込入力シート!F19</f>
        <v>0</v>
      </c>
      <c r="G12" s="278"/>
      <c r="H12" s="279" t="s">
        <v>212</v>
      </c>
      <c r="J12" s="274" t="s">
        <v>142</v>
      </c>
      <c r="K12" s="275">
        <f>申込入力シート!J22</f>
        <v>0</v>
      </c>
      <c r="L12" s="275">
        <f>申込入力シート!J23</f>
        <v>0</v>
      </c>
      <c r="M12" s="276"/>
      <c r="N12" s="277">
        <f>申込入力シート!F22</f>
        <v>0</v>
      </c>
      <c r="O12" s="278">
        <f>申込入力シート!F23</f>
        <v>0</v>
      </c>
      <c r="P12" s="278"/>
      <c r="Q12" s="279" t="s">
        <v>212</v>
      </c>
      <c r="S12" s="386"/>
      <c r="T12" s="386"/>
      <c r="U12" s="386"/>
      <c r="V12" s="386"/>
      <c r="W12" s="386"/>
    </row>
    <row r="13" spans="1:23" ht="28.5" customHeight="1" thickBot="1">
      <c r="A13" s="280" t="s">
        <v>501</v>
      </c>
      <c r="B13" s="281">
        <f>申込入力シート!K18</f>
        <v>0</v>
      </c>
      <c r="C13" s="281">
        <f>申込入力シート!K19</f>
        <v>0</v>
      </c>
      <c r="D13" s="281"/>
      <c r="E13" s="281">
        <f>申込入力シート!L18</f>
        <v>0</v>
      </c>
      <c r="F13" s="281">
        <f>申込入力シート!L19</f>
        <v>0</v>
      </c>
      <c r="G13" s="282"/>
      <c r="H13" s="283"/>
      <c r="J13" s="280" t="s">
        <v>502</v>
      </c>
      <c r="K13" s="281">
        <f>申込入力シート!K22</f>
        <v>0</v>
      </c>
      <c r="L13" s="281">
        <f>申込入力シート!K23</f>
        <v>0</v>
      </c>
      <c r="M13" s="281"/>
      <c r="N13" s="281">
        <f>申込入力シート!L22</f>
        <v>0</v>
      </c>
      <c r="O13" s="281">
        <f>申込入力シート!L23</f>
        <v>0</v>
      </c>
      <c r="P13" s="282"/>
      <c r="Q13" s="283"/>
    </row>
    <row r="14" spans="1:23" ht="28.5" customHeight="1">
      <c r="A14" s="23" t="s">
        <v>137</v>
      </c>
      <c r="B14" s="24">
        <f>申込入力シート!M18</f>
        <v>0</v>
      </c>
      <c r="C14" s="24">
        <f>申込入力シート!M19</f>
        <v>0</v>
      </c>
      <c r="D14" s="24"/>
      <c r="E14" s="24">
        <f>申込入力シート!N18</f>
        <v>0</v>
      </c>
      <c r="F14" s="24">
        <f>申込入力シート!N19</f>
        <v>0</v>
      </c>
      <c r="G14" s="273"/>
      <c r="H14" s="25"/>
      <c r="J14" s="23" t="s">
        <v>143</v>
      </c>
      <c r="K14" s="24">
        <f>申込入力シート!M22</f>
        <v>0</v>
      </c>
      <c r="L14" s="24">
        <f>申込入力シート!M23</f>
        <v>0</v>
      </c>
      <c r="M14" s="24"/>
      <c r="N14" s="24">
        <f>申込入力シート!N22</f>
        <v>0</v>
      </c>
      <c r="O14" s="24">
        <f>申込入力シート!N23</f>
        <v>0</v>
      </c>
      <c r="P14" s="273"/>
      <c r="Q14" s="25"/>
    </row>
    <row r="15" spans="1:23" ht="28.5" customHeight="1">
      <c r="A15" s="22" t="s">
        <v>138</v>
      </c>
      <c r="B15" s="17">
        <f>申込入力シート!O18</f>
        <v>0</v>
      </c>
      <c r="C15" s="17">
        <f>申込入力シート!O19</f>
        <v>0</v>
      </c>
      <c r="D15" s="17"/>
      <c r="E15" s="17">
        <f>申込入力シート!P18</f>
        <v>0</v>
      </c>
      <c r="F15" s="17">
        <f>申込入力シート!P19</f>
        <v>0</v>
      </c>
      <c r="G15" s="49"/>
      <c r="H15" s="21"/>
      <c r="J15" s="22" t="s">
        <v>144</v>
      </c>
      <c r="K15" s="17">
        <f>申込入力シート!O22</f>
        <v>0</v>
      </c>
      <c r="L15" s="17">
        <f>申込入力シート!O23</f>
        <v>0</v>
      </c>
      <c r="M15" s="17"/>
      <c r="N15" s="17">
        <f>申込入力シート!P22</f>
        <v>0</v>
      </c>
      <c r="O15" s="17">
        <f>申込入力シート!P23</f>
        <v>0</v>
      </c>
      <c r="P15" s="49"/>
      <c r="Q15" s="21"/>
    </row>
    <row r="16" spans="1:23" ht="28.5" customHeight="1">
      <c r="A16" s="238"/>
      <c r="B16" s="261">
        <f>申込入力シート!Q18</f>
        <v>0</v>
      </c>
      <c r="C16" s="261">
        <f>申込入力シート!Q19</f>
        <v>0</v>
      </c>
      <c r="D16" s="261"/>
      <c r="E16" s="261">
        <f>申込入力シート!R18</f>
        <v>0</v>
      </c>
      <c r="F16" s="261">
        <f>申込入力シート!R19</f>
        <v>0</v>
      </c>
      <c r="G16" s="262"/>
      <c r="H16" s="263"/>
      <c r="J16" s="238"/>
      <c r="K16" s="261">
        <f>申込入力シート!Q22</f>
        <v>0</v>
      </c>
      <c r="L16" s="261">
        <f>申込入力シート!Q23</f>
        <v>0</v>
      </c>
      <c r="M16" s="261"/>
      <c r="N16" s="261">
        <f>申込入力シート!R22</f>
        <v>0</v>
      </c>
      <c r="O16" s="261">
        <f>申込入力シート!R23</f>
        <v>0</v>
      </c>
      <c r="P16" s="262"/>
      <c r="Q16" s="263"/>
    </row>
    <row r="18" spans="1:22" ht="14.25" customHeight="1">
      <c r="A18" s="31" t="s">
        <v>499</v>
      </c>
      <c r="B18" s="30" t="s">
        <v>155</v>
      </c>
      <c r="C18" s="28"/>
      <c r="D18" s="32"/>
      <c r="E18" s="29" t="s">
        <v>151</v>
      </c>
    </row>
    <row r="19" spans="1:22" ht="14.25">
      <c r="A19" s="78" t="s">
        <v>221</v>
      </c>
      <c r="B19" s="44">
        <f>申込入力シート!M11+申込入力シート!M13</f>
        <v>0</v>
      </c>
      <c r="C19" s="38" t="s">
        <v>156</v>
      </c>
      <c r="D19" s="47"/>
      <c r="E19" s="20">
        <f>B19*1000</f>
        <v>0</v>
      </c>
      <c r="H19" s="365"/>
      <c r="I19" s="365"/>
      <c r="J19" s="388"/>
      <c r="K19" s="388"/>
      <c r="L19" s="388"/>
      <c r="M19" s="388"/>
      <c r="N19" s="388"/>
      <c r="O19" s="388"/>
      <c r="P19" s="33"/>
      <c r="R19" s="382"/>
      <c r="S19" s="382"/>
      <c r="T19" s="382"/>
      <c r="U19" s="382"/>
      <c r="V19" s="382"/>
    </row>
    <row r="20" spans="1:22" ht="14.25">
      <c r="A20" s="79" t="s">
        <v>222</v>
      </c>
      <c r="B20" s="45">
        <f>申込入力シート!M12+申込入力シート!M14</f>
        <v>0</v>
      </c>
      <c r="C20" s="39" t="s">
        <v>157</v>
      </c>
      <c r="D20" s="48"/>
      <c r="E20" s="11">
        <f>B20*2000</f>
        <v>0</v>
      </c>
      <c r="H20" s="365" t="s">
        <v>150</v>
      </c>
      <c r="I20" s="365"/>
      <c r="J20" s="380"/>
      <c r="K20" s="380"/>
      <c r="L20" s="380"/>
      <c r="M20" s="380"/>
      <c r="N20" s="380"/>
      <c r="O20" s="380"/>
      <c r="Q20" s="387"/>
      <c r="R20" s="383"/>
      <c r="S20" s="383"/>
      <c r="T20" s="383"/>
      <c r="U20" s="383"/>
      <c r="V20" s="53"/>
    </row>
    <row r="21" spans="1:22" ht="14.25">
      <c r="A21" s="396" t="s">
        <v>152</v>
      </c>
      <c r="B21" s="397"/>
      <c r="C21" s="398"/>
      <c r="D21" s="37"/>
      <c r="E21" s="36">
        <f>E19+E20</f>
        <v>0</v>
      </c>
      <c r="H21" s="365"/>
      <c r="I21" s="365"/>
      <c r="J21" s="380"/>
      <c r="K21" s="380"/>
      <c r="L21" s="380"/>
      <c r="M21" s="380"/>
      <c r="N21" s="380"/>
      <c r="O21" s="380"/>
      <c r="Q21" s="387"/>
      <c r="R21" s="383"/>
      <c r="S21" s="383"/>
      <c r="T21" s="383"/>
      <c r="U21" s="383"/>
      <c r="V21" s="53"/>
    </row>
    <row r="22" spans="1:22" ht="13.5" customHeight="1">
      <c r="A22" s="395"/>
      <c r="B22" s="395"/>
      <c r="C22" s="395"/>
      <c r="D22" s="395"/>
      <c r="E22" s="395"/>
      <c r="F22" s="395"/>
      <c r="G22" s="395"/>
      <c r="H22" s="395"/>
    </row>
    <row r="23" spans="1:22">
      <c r="A23" s="40"/>
      <c r="B23" s="40"/>
      <c r="C23" s="40"/>
      <c r="D23" s="40"/>
      <c r="E23" s="40"/>
    </row>
    <row r="24" spans="1:22">
      <c r="B24" s="35"/>
    </row>
    <row r="25" spans="1:22">
      <c r="A25" s="381" t="s">
        <v>158</v>
      </c>
      <c r="B25" s="381"/>
      <c r="C25" s="381"/>
      <c r="D25" s="381"/>
      <c r="E25" s="381"/>
      <c r="F25" s="381"/>
      <c r="G25" s="381"/>
      <c r="H25" s="381"/>
      <c r="I25" s="381"/>
      <c r="J25" s="381"/>
      <c r="K25" s="381"/>
      <c r="L25" s="381"/>
      <c r="M25" s="381"/>
      <c r="N25" s="381"/>
      <c r="O25" s="381"/>
      <c r="P25" s="381"/>
      <c r="Q25" s="381"/>
    </row>
    <row r="26" spans="1:22">
      <c r="A26" s="381"/>
      <c r="B26" s="381"/>
      <c r="C26" s="381"/>
      <c r="D26" s="381"/>
      <c r="E26" s="381"/>
      <c r="F26" s="381"/>
      <c r="G26" s="381"/>
      <c r="H26" s="381"/>
      <c r="I26" s="381"/>
      <c r="J26" s="381"/>
      <c r="K26" s="381"/>
      <c r="L26" s="381"/>
      <c r="M26" s="381"/>
      <c r="N26" s="381"/>
      <c r="O26" s="381"/>
      <c r="P26" s="381"/>
      <c r="Q26" s="381"/>
    </row>
    <row r="27" spans="1:22">
      <c r="A27" s="381"/>
      <c r="B27" s="381"/>
      <c r="C27" s="381"/>
      <c r="D27" s="381"/>
      <c r="E27" s="381"/>
      <c r="F27" s="381"/>
      <c r="G27" s="381"/>
      <c r="H27" s="381"/>
      <c r="I27" s="381"/>
      <c r="J27" s="381"/>
      <c r="K27" s="381"/>
      <c r="L27" s="381"/>
      <c r="M27" s="381"/>
      <c r="N27" s="381"/>
      <c r="O27" s="381"/>
      <c r="P27" s="381"/>
      <c r="Q27" s="381"/>
    </row>
    <row r="28" spans="1:22">
      <c r="A28" s="381"/>
      <c r="B28" s="381"/>
      <c r="C28" s="381"/>
      <c r="D28" s="381"/>
      <c r="E28" s="381"/>
      <c r="F28" s="381"/>
      <c r="G28" s="381"/>
      <c r="H28" s="381"/>
      <c r="I28" s="381"/>
      <c r="J28" s="381"/>
      <c r="K28" s="381"/>
      <c r="L28" s="381"/>
      <c r="M28" s="381"/>
      <c r="N28" s="381"/>
      <c r="O28" s="381"/>
      <c r="P28" s="381"/>
      <c r="Q28" s="381"/>
    </row>
  </sheetData>
  <mergeCells count="24">
    <mergeCell ref="J20:O21"/>
    <mergeCell ref="A25:Q28"/>
    <mergeCell ref="R19:V19"/>
    <mergeCell ref="R20:U21"/>
    <mergeCell ref="C5:E5"/>
    <mergeCell ref="S9:W12"/>
    <mergeCell ref="Q20:Q21"/>
    <mergeCell ref="J19:O19"/>
    <mergeCell ref="A5:B5"/>
    <mergeCell ref="C7:H7"/>
    <mergeCell ref="L7:Q7"/>
    <mergeCell ref="A7:B7"/>
    <mergeCell ref="J7:K7"/>
    <mergeCell ref="A22:H22"/>
    <mergeCell ref="A21:C21"/>
    <mergeCell ref="H20:I21"/>
    <mergeCell ref="H19:I19"/>
    <mergeCell ref="A1:Q1"/>
    <mergeCell ref="C3:Q3"/>
    <mergeCell ref="I5:J5"/>
    <mergeCell ref="K5:Q5"/>
    <mergeCell ref="A4:B4"/>
    <mergeCell ref="C4:Q4"/>
    <mergeCell ref="A3:B3"/>
  </mergeCells>
  <phoneticPr fontId="11"/>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76"/>
  <sheetViews>
    <sheetView tabSelected="1" zoomScale="55" zoomScaleNormal="55" workbookViewId="0">
      <selection activeCell="J670" sqref="J670"/>
    </sheetView>
  </sheetViews>
  <sheetFormatPr defaultRowHeight="13.5"/>
  <cols>
    <col min="2" max="2" width="12.125" customWidth="1"/>
    <col min="3" max="3" width="16" customWidth="1"/>
    <col min="4" max="43" width="10" customWidth="1"/>
  </cols>
  <sheetData>
    <row r="1" spans="2:26" ht="26.25" customHeight="1">
      <c r="B1" s="82" t="str">
        <f>申込入力シート!A1</f>
        <v>第46回愛知県中学生バドミントン大会申込書</v>
      </c>
      <c r="C1" s="82"/>
      <c r="D1" s="82"/>
      <c r="E1" s="82"/>
      <c r="F1" s="82"/>
      <c r="G1" s="82"/>
      <c r="H1" s="82"/>
      <c r="I1" s="82"/>
      <c r="J1" s="82"/>
      <c r="K1" s="82" t="s">
        <v>254</v>
      </c>
      <c r="L1" s="82"/>
      <c r="M1" s="82"/>
      <c r="N1" s="82"/>
      <c r="O1" s="82"/>
      <c r="P1" s="82"/>
      <c r="Q1" s="82"/>
      <c r="R1" s="82"/>
    </row>
    <row r="2" spans="2:26" ht="15.75" customHeight="1">
      <c r="B2" s="14"/>
      <c r="C2" s="14"/>
      <c r="D2" s="14"/>
      <c r="E2" s="14"/>
      <c r="F2" s="14"/>
      <c r="G2" s="14"/>
      <c r="H2" s="14"/>
      <c r="I2" s="14"/>
      <c r="J2" s="14"/>
      <c r="K2" s="14"/>
      <c r="L2" s="14"/>
    </row>
    <row r="3" spans="2:26" ht="26.25" customHeight="1">
      <c r="B3" s="441" t="s">
        <v>160</v>
      </c>
      <c r="C3" s="307"/>
      <c r="D3" s="307"/>
      <c r="E3" s="307"/>
      <c r="F3" s="307"/>
      <c r="G3" s="307"/>
      <c r="H3" s="307"/>
      <c r="I3" s="307"/>
      <c r="J3" s="307"/>
      <c r="K3" s="307"/>
      <c r="L3" s="307"/>
      <c r="M3" s="307"/>
      <c r="N3" s="307"/>
      <c r="O3" s="307"/>
      <c r="P3" s="307"/>
      <c r="Q3" s="307"/>
      <c r="R3" s="307"/>
      <c r="S3" s="307"/>
      <c r="T3" s="307"/>
      <c r="U3" s="307"/>
      <c r="V3" s="307"/>
      <c r="W3" s="307"/>
      <c r="X3" s="307"/>
      <c r="Y3" s="307"/>
    </row>
    <row r="4" spans="2:26" ht="10.5" customHeight="1">
      <c r="B4" s="86"/>
      <c r="C4" s="85"/>
      <c r="D4" s="85"/>
      <c r="E4" s="85"/>
      <c r="F4" s="85"/>
      <c r="G4" s="85"/>
      <c r="H4" s="85"/>
      <c r="I4" s="85"/>
      <c r="J4" s="85"/>
      <c r="K4" s="85"/>
      <c r="L4" s="85"/>
      <c r="M4" s="85"/>
      <c r="N4" s="85"/>
      <c r="W4" s="85"/>
      <c r="X4" s="85"/>
      <c r="Y4" s="85"/>
    </row>
    <row r="6" spans="2:26" ht="21" customHeight="1" thickBot="1">
      <c r="B6" s="365"/>
      <c r="C6" s="365"/>
      <c r="D6" s="179"/>
      <c r="E6" s="442"/>
      <c r="F6" s="442"/>
      <c r="G6" s="442"/>
      <c r="H6" s="442"/>
      <c r="I6" s="442"/>
      <c r="J6" s="13"/>
    </row>
    <row r="7" spans="2:26" ht="21" customHeight="1" thickBot="1">
      <c r="B7" s="443" t="s">
        <v>172</v>
      </c>
      <c r="C7" s="444"/>
      <c r="D7" s="445" t="str">
        <f>IF(D6="","",VLOOKUP(D6,学校番号一覧!$A$2:$E$110,2,0))</f>
        <v/>
      </c>
      <c r="E7" s="446"/>
      <c r="F7" s="446"/>
      <c r="G7" s="446"/>
      <c r="H7" s="446"/>
      <c r="I7" s="447"/>
      <c r="J7" s="46"/>
      <c r="R7" s="13"/>
      <c r="U7" s="13"/>
      <c r="W7" s="13"/>
    </row>
    <row r="8" spans="2:26" ht="21" customHeight="1">
      <c r="B8" s="448" t="s">
        <v>173</v>
      </c>
      <c r="C8" s="297"/>
      <c r="D8" s="449" t="str">
        <f>IF(D6="","",VLOOKUP(D6,学校番号一覧!$A$2:$E$110,4,0))</f>
        <v/>
      </c>
      <c r="E8" s="450"/>
      <c r="F8" s="450"/>
      <c r="G8" s="450"/>
      <c r="H8" s="450"/>
      <c r="I8" s="451"/>
      <c r="J8" s="46"/>
      <c r="P8" s="402" t="s">
        <v>57</v>
      </c>
      <c r="Q8" s="403"/>
      <c r="R8" s="131">
        <f>COUNTA(D20:S20)</f>
        <v>0</v>
      </c>
      <c r="S8" s="132" t="s">
        <v>61</v>
      </c>
      <c r="T8" s="13" t="s">
        <v>384</v>
      </c>
    </row>
    <row r="9" spans="2:26" ht="21" customHeight="1">
      <c r="B9" s="448" t="s">
        <v>163</v>
      </c>
      <c r="C9" s="297"/>
      <c r="D9" s="303"/>
      <c r="E9" s="304"/>
      <c r="F9" s="304"/>
      <c r="G9" s="304"/>
      <c r="H9" s="304"/>
      <c r="I9" s="456"/>
      <c r="J9" s="46"/>
      <c r="P9" s="401" t="s">
        <v>58</v>
      </c>
      <c r="Q9" s="300"/>
      <c r="R9" s="81">
        <f>COUNTA(D26:S26)/2</f>
        <v>0</v>
      </c>
      <c r="S9" s="133" t="s">
        <v>62</v>
      </c>
      <c r="T9" s="13"/>
    </row>
    <row r="10" spans="2:26" ht="21" customHeight="1">
      <c r="B10" s="448" t="s">
        <v>164</v>
      </c>
      <c r="C10" s="297"/>
      <c r="D10" s="303"/>
      <c r="E10" s="304"/>
      <c r="F10" s="304"/>
      <c r="G10" s="304"/>
      <c r="H10" s="304"/>
      <c r="I10" s="456"/>
      <c r="J10" s="46" t="s">
        <v>382</v>
      </c>
      <c r="P10" s="401" t="s">
        <v>59</v>
      </c>
      <c r="Q10" s="300"/>
      <c r="R10" s="81">
        <f>COUNTA(D33:S33)</f>
        <v>0</v>
      </c>
      <c r="S10" s="133" t="s">
        <v>61</v>
      </c>
    </row>
    <row r="11" spans="2:26" ht="21" customHeight="1" thickBot="1">
      <c r="B11" s="457" t="s">
        <v>153</v>
      </c>
      <c r="C11" s="314"/>
      <c r="D11" s="317"/>
      <c r="E11" s="318"/>
      <c r="F11" s="318"/>
      <c r="G11" s="318"/>
      <c r="H11" s="318"/>
      <c r="I11" s="458"/>
      <c r="J11" s="13" t="s">
        <v>165</v>
      </c>
      <c r="P11" s="454" t="s">
        <v>60</v>
      </c>
      <c r="Q11" s="455"/>
      <c r="R11" s="134">
        <f>COUNTA(D39:S39)/2</f>
        <v>0</v>
      </c>
      <c r="S11" s="135" t="s">
        <v>62</v>
      </c>
    </row>
    <row r="12" spans="2:26" ht="21" customHeight="1" thickBot="1">
      <c r="B12" s="425" t="s">
        <v>154</v>
      </c>
      <c r="C12" s="426"/>
      <c r="D12" s="427"/>
      <c r="E12" s="428"/>
      <c r="F12" s="428"/>
      <c r="G12" s="428"/>
      <c r="H12" s="428"/>
      <c r="I12" s="429"/>
      <c r="J12" s="13" t="s">
        <v>166</v>
      </c>
      <c r="T12" s="13" t="s">
        <v>66</v>
      </c>
    </row>
    <row r="13" spans="2:26" ht="21" customHeight="1" thickBot="1">
      <c r="J13" s="46" t="s">
        <v>504</v>
      </c>
      <c r="P13" s="286" t="s">
        <v>70</v>
      </c>
      <c r="Q13" s="452"/>
      <c r="R13" s="127" t="s">
        <v>72</v>
      </c>
      <c r="S13" s="127" t="s">
        <v>73</v>
      </c>
      <c r="T13" s="404" t="s">
        <v>71</v>
      </c>
      <c r="U13" s="405"/>
      <c r="V13" s="128" t="s">
        <v>74</v>
      </c>
    </row>
    <row r="14" spans="2:26" ht="21" customHeight="1" thickBot="1">
      <c r="B14" s="459" t="s">
        <v>343</v>
      </c>
      <c r="C14" s="460"/>
      <c r="D14" s="124" t="s">
        <v>347</v>
      </c>
      <c r="E14" s="122">
        <v>1</v>
      </c>
      <c r="F14" s="122">
        <v>2</v>
      </c>
      <c r="G14" s="122">
        <v>3</v>
      </c>
      <c r="H14" s="122">
        <v>4</v>
      </c>
      <c r="I14" s="122">
        <v>5</v>
      </c>
      <c r="J14" s="122">
        <v>6</v>
      </c>
      <c r="K14" s="122">
        <v>7</v>
      </c>
      <c r="L14" s="122">
        <v>8</v>
      </c>
      <c r="M14" s="122">
        <v>9</v>
      </c>
      <c r="N14" s="123">
        <v>10</v>
      </c>
      <c r="P14" s="288"/>
      <c r="Q14" s="453"/>
      <c r="R14" s="271"/>
      <c r="S14" s="271"/>
      <c r="T14" s="406"/>
      <c r="U14" s="407"/>
      <c r="V14" s="130">
        <f>R14+S14+T14</f>
        <v>0</v>
      </c>
    </row>
    <row r="15" spans="2:26" ht="87.6" customHeight="1">
      <c r="B15" s="430" t="s">
        <v>344</v>
      </c>
      <c r="C15" s="431"/>
      <c r="D15" s="125" t="s">
        <v>345</v>
      </c>
      <c r="E15" s="120"/>
      <c r="F15" s="120"/>
      <c r="G15" s="120"/>
      <c r="H15" s="120"/>
      <c r="I15" s="120"/>
      <c r="J15" s="120"/>
      <c r="K15" s="120"/>
      <c r="L15" s="120"/>
      <c r="M15" s="120"/>
      <c r="N15" s="121"/>
      <c r="Q15" s="272" t="s">
        <v>492</v>
      </c>
      <c r="Y15" t="s">
        <v>440</v>
      </c>
      <c r="Z15" t="s">
        <v>441</v>
      </c>
    </row>
    <row r="16" spans="2:26" ht="40.5" customHeight="1" thickBot="1">
      <c r="B16" s="432" t="s">
        <v>387</v>
      </c>
      <c r="C16" s="433"/>
      <c r="D16" s="126" t="s">
        <v>348</v>
      </c>
      <c r="E16" s="118"/>
      <c r="F16" s="118"/>
      <c r="G16" s="118"/>
      <c r="H16" s="118"/>
      <c r="I16" s="118"/>
      <c r="J16" s="118"/>
      <c r="K16" s="118"/>
      <c r="L16" s="118"/>
      <c r="M16" s="118"/>
      <c r="N16" s="119"/>
    </row>
    <row r="17" spans="1:40" ht="21" customHeight="1" thickBot="1">
      <c r="D17" s="13"/>
      <c r="Y17" t="s">
        <v>53</v>
      </c>
      <c r="AA17" t="s">
        <v>433</v>
      </c>
      <c r="AB17" t="s">
        <v>434</v>
      </c>
    </row>
    <row r="18" spans="1:40" ht="21" customHeight="1">
      <c r="B18" s="286" t="s">
        <v>346</v>
      </c>
      <c r="C18" s="287"/>
      <c r="D18" s="434" t="s">
        <v>53</v>
      </c>
      <c r="E18" s="435"/>
      <c r="F18" s="435"/>
      <c r="G18" s="435"/>
      <c r="H18" s="435"/>
      <c r="I18" s="435"/>
      <c r="J18" s="435"/>
      <c r="K18" s="435"/>
      <c r="L18" s="435"/>
      <c r="M18" s="435"/>
      <c r="N18" s="435"/>
      <c r="O18" s="435"/>
      <c r="P18" s="435"/>
      <c r="Q18" s="435"/>
      <c r="R18" s="435"/>
      <c r="S18" s="436"/>
      <c r="Y18" t="s">
        <v>431</v>
      </c>
      <c r="Z18" t="s">
        <v>432</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288"/>
      <c r="C19" s="289"/>
      <c r="D19" s="107" t="s">
        <v>195</v>
      </c>
      <c r="E19" s="108" t="s">
        <v>196</v>
      </c>
      <c r="F19" s="109" t="s">
        <v>37</v>
      </c>
      <c r="G19" s="108" t="s">
        <v>38</v>
      </c>
      <c r="H19" s="108" t="s">
        <v>39</v>
      </c>
      <c r="I19" s="108" t="s">
        <v>40</v>
      </c>
      <c r="J19" s="108" t="s">
        <v>349</v>
      </c>
      <c r="K19" s="108" t="s">
        <v>350</v>
      </c>
      <c r="L19" s="108" t="s">
        <v>351</v>
      </c>
      <c r="M19" s="108" t="s">
        <v>352</v>
      </c>
      <c r="N19" s="108" t="s">
        <v>353</v>
      </c>
      <c r="O19" s="108" t="s">
        <v>354</v>
      </c>
      <c r="P19" s="108" t="s">
        <v>355</v>
      </c>
      <c r="Q19" s="108" t="s">
        <v>356</v>
      </c>
      <c r="R19" s="108" t="s">
        <v>357</v>
      </c>
      <c r="S19" s="110" t="s">
        <v>358</v>
      </c>
      <c r="Y19" s="1" t="s">
        <v>195</v>
      </c>
      <c r="Z19" s="1" t="s">
        <v>196</v>
      </c>
      <c r="AA19" s="1" t="s">
        <v>37</v>
      </c>
      <c r="AB19" s="1" t="s">
        <v>38</v>
      </c>
      <c r="AC19" s="1" t="s">
        <v>39</v>
      </c>
      <c r="AD19" s="1" t="s">
        <v>40</v>
      </c>
      <c r="AE19" s="1" t="s">
        <v>349</v>
      </c>
      <c r="AF19" s="1" t="s">
        <v>350</v>
      </c>
      <c r="AG19" s="1" t="s">
        <v>351</v>
      </c>
      <c r="AH19" s="1" t="s">
        <v>352</v>
      </c>
      <c r="AI19" s="1" t="s">
        <v>353</v>
      </c>
      <c r="AJ19" s="1" t="s">
        <v>354</v>
      </c>
      <c r="AK19" s="1" t="s">
        <v>355</v>
      </c>
      <c r="AL19" s="1" t="s">
        <v>356</v>
      </c>
      <c r="AM19" s="1" t="s">
        <v>357</v>
      </c>
      <c r="AN19" s="1" t="s">
        <v>358</v>
      </c>
    </row>
    <row r="20" spans="1:40" ht="21" customHeight="1">
      <c r="B20" s="418" t="s">
        <v>339</v>
      </c>
      <c r="C20" s="419"/>
      <c r="D20" s="267"/>
      <c r="E20" s="102"/>
      <c r="F20" s="103"/>
      <c r="G20" s="104"/>
      <c r="H20" s="104"/>
      <c r="I20" s="104"/>
      <c r="J20" s="104"/>
      <c r="K20" s="104"/>
      <c r="L20" s="104"/>
      <c r="M20" s="104"/>
      <c r="N20" s="104"/>
      <c r="O20" s="104"/>
      <c r="P20" s="104"/>
      <c r="Q20" s="104"/>
      <c r="R20" s="104"/>
      <c r="S20" s="105"/>
      <c r="Y20" s="137" t="str">
        <f>IF(D20="","",CONCATENATE(D20,$AA$17,D23,$AB$17,Y18))</f>
        <v/>
      </c>
      <c r="Z20" s="137" t="str">
        <f t="shared" ref="Z20:AN20" si="0">IF(E20="","",CONCATENATE(E20,$AA$17,E23,$AB$17,Z18))</f>
        <v/>
      </c>
      <c r="AA20" s="137" t="str">
        <f t="shared" si="0"/>
        <v/>
      </c>
      <c r="AB20" s="137" t="str">
        <f t="shared" si="0"/>
        <v/>
      </c>
      <c r="AC20" s="137" t="str">
        <f t="shared" si="0"/>
        <v/>
      </c>
      <c r="AD20" s="137" t="str">
        <f t="shared" si="0"/>
        <v/>
      </c>
      <c r="AE20" s="137" t="str">
        <f t="shared" si="0"/>
        <v/>
      </c>
      <c r="AF20" s="137" t="str">
        <f t="shared" si="0"/>
        <v/>
      </c>
      <c r="AG20" s="137" t="str">
        <f t="shared" si="0"/>
        <v/>
      </c>
      <c r="AH20" s="137" t="str">
        <f t="shared" si="0"/>
        <v/>
      </c>
      <c r="AI20" s="137" t="str">
        <f t="shared" si="0"/>
        <v/>
      </c>
      <c r="AJ20" s="137" t="str">
        <f t="shared" si="0"/>
        <v/>
      </c>
      <c r="AK20" s="137" t="str">
        <f t="shared" si="0"/>
        <v/>
      </c>
      <c r="AL20" s="137" t="str">
        <f t="shared" si="0"/>
        <v/>
      </c>
      <c r="AM20" s="137" t="str">
        <f t="shared" si="0"/>
        <v/>
      </c>
      <c r="AN20" s="137" t="str">
        <f t="shared" si="0"/>
        <v/>
      </c>
    </row>
    <row r="21" spans="1:40" ht="21" customHeight="1">
      <c r="B21" s="420" t="s">
        <v>340</v>
      </c>
      <c r="C21" s="421"/>
      <c r="D21" s="268"/>
      <c r="E21" s="87"/>
      <c r="F21" s="6"/>
      <c r="G21" s="4"/>
      <c r="H21" s="4"/>
      <c r="I21" s="4"/>
      <c r="J21" s="4"/>
      <c r="K21" s="4"/>
      <c r="L21" s="4"/>
      <c r="M21" s="4"/>
      <c r="N21" s="4"/>
      <c r="O21" s="4"/>
      <c r="P21" s="4"/>
      <c r="Q21" s="4"/>
      <c r="R21" s="4"/>
      <c r="S21" s="92"/>
    </row>
    <row r="22" spans="1:40" ht="15.95" customHeight="1">
      <c r="B22" s="422" t="s">
        <v>341</v>
      </c>
      <c r="C22" s="423"/>
      <c r="D22" s="269"/>
      <c r="E22" s="90"/>
      <c r="F22" s="88"/>
      <c r="G22" s="89"/>
      <c r="H22" s="89"/>
      <c r="I22" s="89"/>
      <c r="J22" s="89"/>
      <c r="K22" s="89"/>
      <c r="L22" s="89"/>
      <c r="M22" s="89"/>
      <c r="N22" s="89"/>
      <c r="O22" s="89"/>
      <c r="P22" s="89"/>
      <c r="Q22" s="89"/>
      <c r="R22" s="89"/>
      <c r="S22" s="93"/>
      <c r="T22" s="46" t="s">
        <v>385</v>
      </c>
    </row>
    <row r="23" spans="1:40" ht="21" customHeight="1" thickBot="1">
      <c r="B23" s="437" t="s">
        <v>342</v>
      </c>
      <c r="C23" s="438"/>
      <c r="D23" s="270" t="str">
        <f t="shared" ref="D23:S23" si="1">IF(D22="","",HLOOKUP(D22,$E$15:$N$16,2,0))</f>
        <v/>
      </c>
      <c r="E23" s="94" t="str">
        <f t="shared" si="1"/>
        <v/>
      </c>
      <c r="F23" s="95" t="str">
        <f t="shared" si="1"/>
        <v/>
      </c>
      <c r="G23" s="96" t="str">
        <f t="shared" si="1"/>
        <v/>
      </c>
      <c r="H23" s="96" t="str">
        <f t="shared" si="1"/>
        <v/>
      </c>
      <c r="I23" s="96" t="str">
        <f t="shared" si="1"/>
        <v/>
      </c>
      <c r="J23" s="96" t="str">
        <f t="shared" si="1"/>
        <v/>
      </c>
      <c r="K23" s="96" t="str">
        <f t="shared" si="1"/>
        <v/>
      </c>
      <c r="L23" s="96" t="str">
        <f t="shared" si="1"/>
        <v/>
      </c>
      <c r="M23" s="96" t="str">
        <f t="shared" si="1"/>
        <v/>
      </c>
      <c r="N23" s="96" t="str">
        <f t="shared" si="1"/>
        <v/>
      </c>
      <c r="O23" s="96" t="str">
        <f t="shared" si="1"/>
        <v/>
      </c>
      <c r="P23" s="96" t="str">
        <f t="shared" si="1"/>
        <v/>
      </c>
      <c r="Q23" s="96" t="str">
        <f t="shared" si="1"/>
        <v/>
      </c>
      <c r="R23" s="96" t="str">
        <f t="shared" si="1"/>
        <v/>
      </c>
      <c r="S23" s="97" t="str">
        <f t="shared" si="1"/>
        <v/>
      </c>
      <c r="Y23" t="s">
        <v>54</v>
      </c>
      <c r="AA23" t="s">
        <v>439</v>
      </c>
    </row>
    <row r="24" spans="1:40" ht="21" customHeight="1">
      <c r="B24" s="286" t="s">
        <v>346</v>
      </c>
      <c r="C24" s="287"/>
      <c r="D24" s="434" t="s">
        <v>54</v>
      </c>
      <c r="E24" s="435"/>
      <c r="F24" s="435"/>
      <c r="G24" s="435"/>
      <c r="H24" s="435"/>
      <c r="I24" s="435"/>
      <c r="J24" s="435"/>
      <c r="K24" s="435"/>
      <c r="L24" s="435"/>
      <c r="M24" s="435"/>
      <c r="N24" s="435"/>
      <c r="O24" s="435"/>
      <c r="P24" s="435"/>
      <c r="Q24" s="435"/>
      <c r="R24" s="435"/>
      <c r="S24" s="436"/>
      <c r="Y24">
        <v>1</v>
      </c>
      <c r="Z24">
        <v>2</v>
      </c>
      <c r="AA24">
        <v>3</v>
      </c>
      <c r="AB24">
        <v>4</v>
      </c>
      <c r="AC24">
        <v>5</v>
      </c>
      <c r="AD24">
        <v>6</v>
      </c>
      <c r="AE24">
        <v>7</v>
      </c>
      <c r="AF24">
        <v>8</v>
      </c>
    </row>
    <row r="25" spans="1:40" ht="21" customHeight="1" thickBot="1">
      <c r="B25" s="288"/>
      <c r="C25" s="289"/>
      <c r="D25" s="439" t="s">
        <v>41</v>
      </c>
      <c r="E25" s="440"/>
      <c r="F25" s="440" t="s">
        <v>42</v>
      </c>
      <c r="G25" s="440"/>
      <c r="H25" s="440" t="s">
        <v>43</v>
      </c>
      <c r="I25" s="440"/>
      <c r="J25" s="440" t="s">
        <v>44</v>
      </c>
      <c r="K25" s="414"/>
      <c r="L25" s="440" t="s">
        <v>213</v>
      </c>
      <c r="M25" s="440"/>
      <c r="N25" s="440" t="s">
        <v>214</v>
      </c>
      <c r="O25" s="440"/>
      <c r="P25" s="440" t="s">
        <v>388</v>
      </c>
      <c r="Q25" s="440"/>
      <c r="R25" s="414" t="s">
        <v>435</v>
      </c>
      <c r="S25" s="415"/>
      <c r="Y25" t="s">
        <v>447</v>
      </c>
      <c r="Z25" t="s">
        <v>448</v>
      </c>
      <c r="AA25" t="s">
        <v>449</v>
      </c>
      <c r="AB25" t="s">
        <v>450</v>
      </c>
      <c r="AC25" t="s">
        <v>213</v>
      </c>
      <c r="AD25" t="s">
        <v>214</v>
      </c>
      <c r="AE25" t="s">
        <v>388</v>
      </c>
      <c r="AF25" t="s">
        <v>435</v>
      </c>
    </row>
    <row r="26" spans="1:40" ht="21" customHeight="1">
      <c r="B26" s="418" t="s">
        <v>339</v>
      </c>
      <c r="C26" s="419"/>
      <c r="D26" s="111"/>
      <c r="E26" s="112"/>
      <c r="F26" s="112"/>
      <c r="G26" s="112"/>
      <c r="H26" s="112"/>
      <c r="I26" s="112"/>
      <c r="J26" s="112"/>
      <c r="K26" s="112"/>
      <c r="L26" s="112"/>
      <c r="M26" s="112"/>
      <c r="N26" s="112"/>
      <c r="O26" s="112"/>
      <c r="P26" s="112"/>
      <c r="Q26" s="112"/>
      <c r="R26" s="112"/>
      <c r="S26" s="113"/>
      <c r="T26" s="46" t="s">
        <v>386</v>
      </c>
      <c r="Y26" s="137" t="str">
        <f>IF(D26="","",CONCATENATE(D26,$AA$23,E26,$AA$17,D29,$AB$17,Y24))</f>
        <v/>
      </c>
      <c r="Z26" s="137" t="str">
        <f>IF(F26="","",CONCATENATE(F26,$AA$23,G26,$AA$17,F29,$AB$17,Z24))</f>
        <v/>
      </c>
      <c r="AA26" s="137" t="str">
        <f>IF(H26="","",CONCATENATE(H26,$AA$23,I26,$AA$17,H29,$AB$17,AA24))</f>
        <v/>
      </c>
      <c r="AB26" s="137" t="str">
        <f>IF(J26="","",CONCATENATE(J26,$AA$23,K26,$AA$17,J29,$AB$17,AB24))</f>
        <v/>
      </c>
      <c r="AC26" s="137" t="str">
        <f>IF(L26="","",CONCATENATE(L26,$AA$23,M26,$AA$17,L29,$AB$17,AC24))</f>
        <v/>
      </c>
      <c r="AD26" s="137" t="str">
        <f>IF(N26="","",CONCATENATE(N26,$AA$23,O26,$AA$17,N29,$AB$17,AD24))</f>
        <v/>
      </c>
      <c r="AE26" s="137" t="str">
        <f>IF(P26="","",CONCATENATE(P26,$AA$23,Q26,$AA$17,P29,$AB$17,AE24))</f>
        <v/>
      </c>
      <c r="AF26" s="137" t="str">
        <f>IF(R26="","",CONCATENATE(R26,$AA$23,S26,$AA$17,R29,$AB$17,AF24))</f>
        <v/>
      </c>
    </row>
    <row r="27" spans="1:40" ht="21" customHeight="1">
      <c r="B27" s="420" t="s">
        <v>340</v>
      </c>
      <c r="C27" s="421"/>
      <c r="D27" s="114"/>
      <c r="E27" s="115"/>
      <c r="F27" s="115"/>
      <c r="G27" s="115"/>
      <c r="H27" s="115"/>
      <c r="I27" s="115"/>
      <c r="J27" s="115"/>
      <c r="K27" s="115"/>
      <c r="L27" s="115"/>
      <c r="M27" s="115"/>
      <c r="N27" s="115"/>
      <c r="O27" s="115"/>
      <c r="P27" s="115"/>
      <c r="Q27" s="115"/>
      <c r="R27" s="115"/>
      <c r="S27" s="116"/>
      <c r="Y27">
        <f>D26</f>
        <v>0</v>
      </c>
      <c r="Z27">
        <f>F26</f>
        <v>0</v>
      </c>
      <c r="AA27">
        <f>H26</f>
        <v>0</v>
      </c>
      <c r="AB27">
        <f>J26</f>
        <v>0</v>
      </c>
      <c r="AC27">
        <f>L26</f>
        <v>0</v>
      </c>
      <c r="AD27">
        <f>N26</f>
        <v>0</v>
      </c>
      <c r="AE27">
        <f>P26</f>
        <v>0</v>
      </c>
      <c r="AF27">
        <f>R26</f>
        <v>0</v>
      </c>
    </row>
    <row r="28" spans="1:40" ht="21" customHeight="1">
      <c r="B28" s="422" t="s">
        <v>341</v>
      </c>
      <c r="C28" s="423"/>
      <c r="D28" s="424"/>
      <c r="E28" s="408"/>
      <c r="F28" s="408"/>
      <c r="G28" s="408"/>
      <c r="H28" s="408"/>
      <c r="I28" s="408"/>
      <c r="J28" s="408"/>
      <c r="K28" s="408"/>
      <c r="L28" s="408"/>
      <c r="M28" s="408"/>
      <c r="N28" s="408"/>
      <c r="O28" s="408"/>
      <c r="P28" s="408"/>
      <c r="Q28" s="408"/>
      <c r="R28" s="399"/>
      <c r="S28" s="400"/>
      <c r="T28" s="46" t="s">
        <v>385</v>
      </c>
      <c r="Y28">
        <f>E26</f>
        <v>0</v>
      </c>
      <c r="Z28">
        <f>G26</f>
        <v>0</v>
      </c>
      <c r="AA28">
        <f>I26</f>
        <v>0</v>
      </c>
      <c r="AB28">
        <f>K26</f>
        <v>0</v>
      </c>
      <c r="AC28">
        <f>M26</f>
        <v>0</v>
      </c>
      <c r="AD28">
        <f>O26</f>
        <v>0</v>
      </c>
      <c r="AE28">
        <f>Q26</f>
        <v>0</v>
      </c>
      <c r="AF28">
        <f>S26</f>
        <v>0</v>
      </c>
    </row>
    <row r="29" spans="1:40" ht="21" customHeight="1" thickBot="1">
      <c r="B29" s="437" t="s">
        <v>342</v>
      </c>
      <c r="C29" s="438"/>
      <c r="D29" s="416" t="str">
        <f>IF(D28="","",HLOOKUP(D28,$E$15:$N$16,2,0))</f>
        <v/>
      </c>
      <c r="E29" s="417"/>
      <c r="F29" s="417" t="str">
        <f>IF(F28="","",HLOOKUP(F28,$E$15:$N$16,2,0))</f>
        <v/>
      </c>
      <c r="G29" s="417"/>
      <c r="H29" s="417" t="str">
        <f>IF(H28="","",HLOOKUP(H28,$E$15:$N$16,2,0))</f>
        <v/>
      </c>
      <c r="I29" s="417"/>
      <c r="J29" s="417" t="str">
        <f>IF(J28="","",HLOOKUP(J28,$E$15:$N$16,2,0))</f>
        <v/>
      </c>
      <c r="K29" s="417"/>
      <c r="L29" s="417" t="str">
        <f>IF(L28="","",HLOOKUP(L28,$E$15:$N$16,2,0))</f>
        <v/>
      </c>
      <c r="M29" s="417"/>
      <c r="N29" s="417" t="str">
        <f>IF(N28="","",HLOOKUP(N28,$E$15:$N$16,2,0))</f>
        <v/>
      </c>
      <c r="O29" s="417"/>
      <c r="P29" s="417" t="str">
        <f>IF(P28="","",HLOOKUP(P28,$E$15:$N$16,2,0))</f>
        <v/>
      </c>
      <c r="Q29" s="417"/>
      <c r="R29" s="409" t="str">
        <f>IF(R28="","",HLOOKUP(R28,$E$15:$N$16,2,0))</f>
        <v/>
      </c>
      <c r="S29" s="410"/>
    </row>
    <row r="30" spans="1:40" ht="21" customHeight="1" thickBot="1">
      <c r="Y30" t="s">
        <v>442</v>
      </c>
      <c r="AA30" t="s">
        <v>433</v>
      </c>
      <c r="AB30" t="s">
        <v>434</v>
      </c>
    </row>
    <row r="31" spans="1:40" ht="21" customHeight="1">
      <c r="B31" s="286" t="s">
        <v>373</v>
      </c>
      <c r="C31" s="287"/>
      <c r="D31" s="411" t="s">
        <v>55</v>
      </c>
      <c r="E31" s="412"/>
      <c r="F31" s="412"/>
      <c r="G31" s="412"/>
      <c r="H31" s="412"/>
      <c r="I31" s="412"/>
      <c r="J31" s="412"/>
      <c r="K31" s="412"/>
      <c r="L31" s="412"/>
      <c r="M31" s="412"/>
      <c r="N31" s="412"/>
      <c r="O31" s="412"/>
      <c r="P31" s="412"/>
      <c r="Q31" s="412"/>
      <c r="R31" s="412"/>
      <c r="S31" s="413"/>
      <c r="Y31" t="s">
        <v>431</v>
      </c>
      <c r="Z31" t="s">
        <v>432</v>
      </c>
      <c r="AA31">
        <v>1</v>
      </c>
      <c r="AB31">
        <v>2</v>
      </c>
      <c r="AC31">
        <v>3</v>
      </c>
      <c r="AD31">
        <v>4</v>
      </c>
      <c r="AE31">
        <v>5</v>
      </c>
      <c r="AF31">
        <v>6</v>
      </c>
      <c r="AG31">
        <v>7</v>
      </c>
      <c r="AH31">
        <v>8</v>
      </c>
      <c r="AI31">
        <v>9</v>
      </c>
      <c r="AJ31">
        <v>10</v>
      </c>
      <c r="AK31">
        <v>11</v>
      </c>
      <c r="AL31">
        <v>12</v>
      </c>
      <c r="AM31">
        <v>13</v>
      </c>
      <c r="AN31">
        <v>14</v>
      </c>
    </row>
    <row r="32" spans="1:40" s="1" customFormat="1" ht="21" customHeight="1" thickBot="1">
      <c r="A32"/>
      <c r="B32" s="288"/>
      <c r="C32" s="289"/>
      <c r="D32" s="107" t="s">
        <v>374</v>
      </c>
      <c r="E32" s="108" t="s">
        <v>375</v>
      </c>
      <c r="F32" s="109" t="s">
        <v>359</v>
      </c>
      <c r="G32" s="108" t="s">
        <v>360</v>
      </c>
      <c r="H32" s="108" t="s">
        <v>361</v>
      </c>
      <c r="I32" s="108" t="s">
        <v>362</v>
      </c>
      <c r="J32" s="108" t="s">
        <v>363</v>
      </c>
      <c r="K32" s="108" t="s">
        <v>364</v>
      </c>
      <c r="L32" s="108" t="s">
        <v>365</v>
      </c>
      <c r="M32" s="108" t="s">
        <v>366</v>
      </c>
      <c r="N32" s="108" t="s">
        <v>367</v>
      </c>
      <c r="O32" s="108" t="s">
        <v>368</v>
      </c>
      <c r="P32" s="108" t="s">
        <v>369</v>
      </c>
      <c r="Q32" s="108" t="s">
        <v>370</v>
      </c>
      <c r="R32" s="108" t="s">
        <v>371</v>
      </c>
      <c r="S32" s="110" t="s">
        <v>372</v>
      </c>
      <c r="Y32" s="1" t="s">
        <v>374</v>
      </c>
      <c r="Z32" s="1" t="s">
        <v>375</v>
      </c>
      <c r="AA32" s="1" t="s">
        <v>359</v>
      </c>
      <c r="AB32" s="1" t="s">
        <v>360</v>
      </c>
      <c r="AC32" s="1" t="s">
        <v>361</v>
      </c>
      <c r="AD32" s="1" t="s">
        <v>362</v>
      </c>
      <c r="AE32" s="1" t="s">
        <v>363</v>
      </c>
      <c r="AF32" s="1" t="s">
        <v>364</v>
      </c>
      <c r="AG32" s="1" t="s">
        <v>365</v>
      </c>
      <c r="AH32" s="1" t="s">
        <v>366</v>
      </c>
      <c r="AI32" s="1" t="s">
        <v>367</v>
      </c>
      <c r="AJ32" s="1" t="s">
        <v>368</v>
      </c>
      <c r="AK32" s="1" t="s">
        <v>369</v>
      </c>
      <c r="AL32" s="1" t="s">
        <v>370</v>
      </c>
      <c r="AM32" s="1" t="s">
        <v>371</v>
      </c>
      <c r="AN32" s="1" t="s">
        <v>372</v>
      </c>
    </row>
    <row r="33" spans="2:40" ht="21" customHeight="1">
      <c r="B33" s="418" t="s">
        <v>339</v>
      </c>
      <c r="C33" s="419"/>
      <c r="D33" s="267"/>
      <c r="E33" s="102"/>
      <c r="F33" s="103"/>
      <c r="G33" s="104"/>
      <c r="H33" s="104"/>
      <c r="I33" s="104"/>
      <c r="J33" s="104"/>
      <c r="K33" s="104"/>
      <c r="L33" s="104"/>
      <c r="M33" s="104"/>
      <c r="N33" s="104"/>
      <c r="O33" s="104"/>
      <c r="P33" s="104"/>
      <c r="Q33" s="104"/>
      <c r="R33" s="104"/>
      <c r="S33" s="105"/>
      <c r="Y33" s="137" t="str">
        <f>IF(D33="","",CONCATENATE(D33,$AA$17,D36,$AB$17,Y31))</f>
        <v/>
      </c>
      <c r="Z33" s="137" t="str">
        <f t="shared" ref="Z33" si="2">IF(E33="","",CONCATENATE(E33,$AA$17,E36,$AB$17,Z31))</f>
        <v/>
      </c>
      <c r="AA33" s="137" t="str">
        <f t="shared" ref="AA33" si="3">IF(F33="","",CONCATENATE(F33,$AA$17,F36,$AB$17,AA31))</f>
        <v/>
      </c>
      <c r="AB33" s="137" t="str">
        <f t="shared" ref="AB33" si="4">IF(G33="","",CONCATENATE(G33,$AA$17,G36,$AB$17,AB31))</f>
        <v/>
      </c>
      <c r="AC33" s="137" t="str">
        <f t="shared" ref="AC33" si="5">IF(H33="","",CONCATENATE(H33,$AA$17,H36,$AB$17,AC31))</f>
        <v/>
      </c>
      <c r="AD33" s="137" t="str">
        <f t="shared" ref="AD33" si="6">IF(I33="","",CONCATENATE(I33,$AA$17,I36,$AB$17,AD31))</f>
        <v/>
      </c>
      <c r="AE33" s="137" t="str">
        <f t="shared" ref="AE33" si="7">IF(J33="","",CONCATENATE(J33,$AA$17,J36,$AB$17,AE31))</f>
        <v/>
      </c>
      <c r="AF33" s="137" t="str">
        <f t="shared" ref="AF33" si="8">IF(K33="","",CONCATENATE(K33,$AA$17,K36,$AB$17,AF31))</f>
        <v/>
      </c>
      <c r="AG33" s="137" t="str">
        <f t="shared" ref="AG33" si="9">IF(L33="","",CONCATENATE(L33,$AA$17,L36,$AB$17,AG31))</f>
        <v/>
      </c>
      <c r="AH33" s="137" t="str">
        <f t="shared" ref="AH33" si="10">IF(M33="","",CONCATENATE(M33,$AA$17,M36,$AB$17,AH31))</f>
        <v/>
      </c>
      <c r="AI33" s="137" t="str">
        <f t="shared" ref="AI33" si="11">IF(N33="","",CONCATENATE(N33,$AA$17,N36,$AB$17,AI31))</f>
        <v/>
      </c>
      <c r="AJ33" s="137" t="str">
        <f t="shared" ref="AJ33" si="12">IF(O33="","",CONCATENATE(O33,$AA$17,O36,$AB$17,AJ31))</f>
        <v/>
      </c>
      <c r="AK33" s="137" t="str">
        <f t="shared" ref="AK33" si="13">IF(P33="","",CONCATENATE(P33,$AA$17,P36,$AB$17,AK31))</f>
        <v/>
      </c>
      <c r="AL33" s="137" t="str">
        <f t="shared" ref="AL33" si="14">IF(Q33="","",CONCATENATE(Q33,$AA$17,Q36,$AB$17,AL31))</f>
        <v/>
      </c>
      <c r="AM33" s="137" t="str">
        <f t="shared" ref="AM33" si="15">IF(R33="","",CONCATENATE(R33,$AA$17,R36,$AB$17,AM31))</f>
        <v/>
      </c>
      <c r="AN33" s="137" t="str">
        <f t="shared" ref="AN33" si="16">IF(S33="","",CONCATENATE(S33,$AA$17,S36,$AB$17,AN31))</f>
        <v/>
      </c>
    </row>
    <row r="34" spans="2:40" ht="21" customHeight="1">
      <c r="B34" s="420" t="s">
        <v>340</v>
      </c>
      <c r="C34" s="421"/>
      <c r="D34" s="268"/>
      <c r="E34" s="87"/>
      <c r="F34" s="6"/>
      <c r="G34" s="4"/>
      <c r="H34" s="4"/>
      <c r="I34" s="4"/>
      <c r="J34" s="4"/>
      <c r="K34" s="4"/>
      <c r="L34" s="4"/>
      <c r="M34" s="4"/>
      <c r="N34" s="4"/>
      <c r="O34" s="4"/>
      <c r="P34" s="4"/>
      <c r="Q34" s="4"/>
      <c r="R34" s="4"/>
      <c r="S34" s="92"/>
    </row>
    <row r="35" spans="2:40" ht="15.95" customHeight="1">
      <c r="B35" s="422" t="s">
        <v>177</v>
      </c>
      <c r="C35" s="423"/>
      <c r="D35" s="269"/>
      <c r="E35" s="90"/>
      <c r="F35" s="88"/>
      <c r="G35" s="89"/>
      <c r="H35" s="89"/>
      <c r="I35" s="89"/>
      <c r="J35" s="89"/>
      <c r="K35" s="89"/>
      <c r="L35" s="89"/>
      <c r="M35" s="89"/>
      <c r="N35" s="89"/>
      <c r="O35" s="89"/>
      <c r="P35" s="89"/>
      <c r="Q35" s="89"/>
      <c r="R35" s="89"/>
      <c r="S35" s="93"/>
      <c r="T35" s="46" t="s">
        <v>385</v>
      </c>
    </row>
    <row r="36" spans="2:40" ht="21" customHeight="1" thickBot="1">
      <c r="B36" s="437" t="s">
        <v>342</v>
      </c>
      <c r="C36" s="438"/>
      <c r="D36" s="270" t="str">
        <f t="shared" ref="D36:S36" si="17">IF(D35="","",HLOOKUP(D35,$E$15:$N$16,2,0))</f>
        <v/>
      </c>
      <c r="E36" s="94" t="str">
        <f t="shared" si="17"/>
        <v/>
      </c>
      <c r="F36" s="95" t="str">
        <f t="shared" si="17"/>
        <v/>
      </c>
      <c r="G36" s="96" t="str">
        <f t="shared" si="17"/>
        <v/>
      </c>
      <c r="H36" s="96" t="str">
        <f t="shared" si="17"/>
        <v/>
      </c>
      <c r="I36" s="96" t="str">
        <f t="shared" si="17"/>
        <v/>
      </c>
      <c r="J36" s="96" t="str">
        <f t="shared" si="17"/>
        <v/>
      </c>
      <c r="K36" s="96" t="str">
        <f t="shared" si="17"/>
        <v/>
      </c>
      <c r="L36" s="96" t="str">
        <f t="shared" si="17"/>
        <v/>
      </c>
      <c r="M36" s="96" t="str">
        <f t="shared" si="17"/>
        <v/>
      </c>
      <c r="N36" s="96" t="str">
        <f t="shared" si="17"/>
        <v/>
      </c>
      <c r="O36" s="96" t="str">
        <f t="shared" si="17"/>
        <v/>
      </c>
      <c r="P36" s="96" t="str">
        <f t="shared" si="17"/>
        <v/>
      </c>
      <c r="Q36" s="96" t="str">
        <f t="shared" si="17"/>
        <v/>
      </c>
      <c r="R36" s="96" t="str">
        <f t="shared" si="17"/>
        <v/>
      </c>
      <c r="S36" s="97" t="str">
        <f t="shared" si="17"/>
        <v/>
      </c>
      <c r="Y36" t="s">
        <v>376</v>
      </c>
      <c r="AA36" t="s">
        <v>439</v>
      </c>
    </row>
    <row r="37" spans="2:40" ht="21" customHeight="1">
      <c r="B37" s="286" t="s">
        <v>373</v>
      </c>
      <c r="C37" s="287"/>
      <c r="D37" s="411" t="s">
        <v>376</v>
      </c>
      <c r="E37" s="412"/>
      <c r="F37" s="412"/>
      <c r="G37" s="412"/>
      <c r="H37" s="412"/>
      <c r="I37" s="412"/>
      <c r="J37" s="412"/>
      <c r="K37" s="412"/>
      <c r="L37" s="412"/>
      <c r="M37" s="412"/>
      <c r="N37" s="412"/>
      <c r="O37" s="412"/>
      <c r="P37" s="412"/>
      <c r="Q37" s="412"/>
      <c r="R37" s="412"/>
      <c r="S37" s="413"/>
      <c r="Y37">
        <v>1</v>
      </c>
      <c r="Z37">
        <v>2</v>
      </c>
      <c r="AA37">
        <v>3</v>
      </c>
      <c r="AB37">
        <v>4</v>
      </c>
      <c r="AC37">
        <v>5</v>
      </c>
      <c r="AD37">
        <v>6</v>
      </c>
      <c r="AE37">
        <v>7</v>
      </c>
      <c r="AF37">
        <v>8</v>
      </c>
    </row>
    <row r="38" spans="2:40" ht="21" customHeight="1" thickBot="1">
      <c r="B38" s="288"/>
      <c r="C38" s="289"/>
      <c r="D38" s="439" t="s">
        <v>377</v>
      </c>
      <c r="E38" s="440"/>
      <c r="F38" s="440" t="s">
        <v>378</v>
      </c>
      <c r="G38" s="440"/>
      <c r="H38" s="440" t="s">
        <v>379</v>
      </c>
      <c r="I38" s="440"/>
      <c r="J38" s="440" t="s">
        <v>380</v>
      </c>
      <c r="K38" s="414"/>
      <c r="L38" s="440" t="s">
        <v>381</v>
      </c>
      <c r="M38" s="440"/>
      <c r="N38" s="440" t="s">
        <v>436</v>
      </c>
      <c r="O38" s="440"/>
      <c r="P38" s="440" t="s">
        <v>437</v>
      </c>
      <c r="Q38" s="440"/>
      <c r="R38" s="414" t="s">
        <v>438</v>
      </c>
      <c r="S38" s="415"/>
      <c r="Y38" t="s">
        <v>377</v>
      </c>
      <c r="Z38" t="s">
        <v>378</v>
      </c>
      <c r="AA38" t="s">
        <v>379</v>
      </c>
      <c r="AB38" t="s">
        <v>380</v>
      </c>
      <c r="AC38" t="s">
        <v>381</v>
      </c>
      <c r="AD38" t="s">
        <v>436</v>
      </c>
      <c r="AE38" t="s">
        <v>437</v>
      </c>
      <c r="AF38" t="s">
        <v>438</v>
      </c>
    </row>
    <row r="39" spans="2:40" ht="21" customHeight="1">
      <c r="B39" s="418" t="s">
        <v>339</v>
      </c>
      <c r="C39" s="419"/>
      <c r="D39" s="111"/>
      <c r="E39" s="112"/>
      <c r="F39" s="112"/>
      <c r="G39" s="112"/>
      <c r="H39" s="112"/>
      <c r="I39" s="112"/>
      <c r="J39" s="112"/>
      <c r="K39" s="112"/>
      <c r="L39" s="112"/>
      <c r="M39" s="112"/>
      <c r="N39" s="112"/>
      <c r="O39" s="112"/>
      <c r="P39" s="112"/>
      <c r="Q39" s="112"/>
      <c r="R39" s="112"/>
      <c r="S39" s="113"/>
      <c r="T39" s="46" t="s">
        <v>386</v>
      </c>
      <c r="Y39" s="137" t="str">
        <f>IF(D39="","",CONCATENATE(D39,$AA$23,E39,$AA$17,D42,$AB$17,Y37))</f>
        <v/>
      </c>
      <c r="Z39" s="137" t="str">
        <f>IF(F39="","",CONCATENATE(F39,$AA$23,G39,$AA$17,F42,$AB$17,Z37))</f>
        <v/>
      </c>
      <c r="AA39" s="137" t="str">
        <f>IF(H39="","",CONCATENATE(H39,$AA$23,I39,$AA$17,H42,$AB$17,AA37))</f>
        <v/>
      </c>
      <c r="AB39" s="137" t="str">
        <f>IF(J39="","",CONCATENATE(J39,$AA$23,K39,$AA$17,J42,$AB$17,AB37))</f>
        <v/>
      </c>
      <c r="AC39" s="137" t="str">
        <f>IF(L39="","",CONCATENATE(L39,$AA$23,M39,$AA$17,L42,$AB$17,AC37))</f>
        <v/>
      </c>
      <c r="AD39" s="137" t="str">
        <f>IF(N39="","",CONCATENATE(N39,$AA$23,O39,$AA$17,N42,$AB$17,AD37))</f>
        <v/>
      </c>
      <c r="AE39" s="137" t="str">
        <f>IF(P39="","",CONCATENATE(P39,$AA$23,Q39,$AA$17,P42,$AB$17,AE37))</f>
        <v/>
      </c>
      <c r="AF39" s="137" t="str">
        <f>IF(R39="","",CONCATENATE(R39,$AA$23,S39,$AA$17,R42,$AB$17,AF37))</f>
        <v/>
      </c>
    </row>
    <row r="40" spans="2:40" ht="21" customHeight="1">
      <c r="B40" s="420" t="s">
        <v>340</v>
      </c>
      <c r="C40" s="421"/>
      <c r="D40" s="114"/>
      <c r="E40" s="115"/>
      <c r="F40" s="115"/>
      <c r="G40" s="115"/>
      <c r="H40" s="115"/>
      <c r="I40" s="115"/>
      <c r="J40" s="115"/>
      <c r="K40" s="115"/>
      <c r="L40" s="115"/>
      <c r="M40" s="115"/>
      <c r="N40" s="115"/>
      <c r="O40" s="115"/>
      <c r="P40" s="115"/>
      <c r="Q40" s="115"/>
      <c r="R40" s="115"/>
      <c r="S40" s="116"/>
      <c r="Y40">
        <f>D39</f>
        <v>0</v>
      </c>
      <c r="Z40">
        <f>F39</f>
        <v>0</v>
      </c>
      <c r="AA40">
        <f>H39</f>
        <v>0</v>
      </c>
      <c r="AB40">
        <f>J39</f>
        <v>0</v>
      </c>
      <c r="AC40">
        <f>L39</f>
        <v>0</v>
      </c>
      <c r="AD40">
        <f>N39</f>
        <v>0</v>
      </c>
      <c r="AE40">
        <f>P39</f>
        <v>0</v>
      </c>
      <c r="AF40">
        <f>R39</f>
        <v>0</v>
      </c>
    </row>
    <row r="41" spans="2:40" ht="21" customHeight="1">
      <c r="B41" s="422" t="s">
        <v>177</v>
      </c>
      <c r="C41" s="423"/>
      <c r="D41" s="424"/>
      <c r="E41" s="408"/>
      <c r="F41" s="408"/>
      <c r="G41" s="408"/>
      <c r="H41" s="408"/>
      <c r="I41" s="408"/>
      <c r="J41" s="408"/>
      <c r="K41" s="408"/>
      <c r="L41" s="408"/>
      <c r="M41" s="408"/>
      <c r="N41" s="408"/>
      <c r="O41" s="408"/>
      <c r="P41" s="408"/>
      <c r="Q41" s="408"/>
      <c r="R41" s="399"/>
      <c r="S41" s="400"/>
      <c r="T41" s="46" t="s">
        <v>385</v>
      </c>
      <c r="Y41">
        <f>E39</f>
        <v>0</v>
      </c>
      <c r="Z41">
        <f>G39</f>
        <v>0</v>
      </c>
      <c r="AA41">
        <f>I39</f>
        <v>0</v>
      </c>
      <c r="AB41">
        <f>K39</f>
        <v>0</v>
      </c>
      <c r="AC41">
        <f>M39</f>
        <v>0</v>
      </c>
      <c r="AD41">
        <f>O39</f>
        <v>0</v>
      </c>
      <c r="AE41">
        <f>Q39</f>
        <v>0</v>
      </c>
      <c r="AF41">
        <f>S39</f>
        <v>0</v>
      </c>
    </row>
    <row r="42" spans="2:40" ht="21" customHeight="1" thickBot="1">
      <c r="B42" s="437" t="s">
        <v>342</v>
      </c>
      <c r="C42" s="438"/>
      <c r="D42" s="416" t="str">
        <f>IF(D41="","",HLOOKUP(D41,$E$15:$N$16,2,0))</f>
        <v/>
      </c>
      <c r="E42" s="417"/>
      <c r="F42" s="417" t="str">
        <f>IF(F41="","",HLOOKUP(F41,$E$15:$N$16,2,0))</f>
        <v/>
      </c>
      <c r="G42" s="417"/>
      <c r="H42" s="417" t="str">
        <f>IF(H41="","",HLOOKUP(H41,$E$15:$N$16,2,0))</f>
        <v/>
      </c>
      <c r="I42" s="417"/>
      <c r="J42" s="417" t="str">
        <f>IF(J41="","",HLOOKUP(J41,$E$15:$N$16,2,0))</f>
        <v/>
      </c>
      <c r="K42" s="417"/>
      <c r="L42" s="417" t="str">
        <f>IF(L41="","",HLOOKUP(L41,$E$15:$N$16,2,0))</f>
        <v/>
      </c>
      <c r="M42" s="417"/>
      <c r="N42" s="417" t="str">
        <f>IF(N41="","",HLOOKUP(N41,$E$15:$N$16,2,0))</f>
        <v/>
      </c>
      <c r="O42" s="417"/>
      <c r="P42" s="417" t="str">
        <f>IF(P41="","",HLOOKUP(P41,$E$15:$N$16,2,0))</f>
        <v/>
      </c>
      <c r="Q42" s="417"/>
      <c r="R42" s="409" t="str">
        <f>IF(R41="","",HLOOKUP(R41,$E$15:$N$16,2,0))</f>
        <v/>
      </c>
      <c r="S42" s="410"/>
    </row>
    <row r="43" spans="2:40" ht="21" customHeight="1"/>
    <row r="44" spans="2:40" ht="21" customHeight="1" thickBot="1"/>
    <row r="45" spans="2:40" ht="21" customHeight="1">
      <c r="B45" s="461" t="s">
        <v>443</v>
      </c>
      <c r="C45" s="462"/>
      <c r="D45" s="167"/>
      <c r="E45" s="165" t="s">
        <v>195</v>
      </c>
      <c r="F45" s="160" t="s">
        <v>196</v>
      </c>
      <c r="G45" s="160" t="s">
        <v>37</v>
      </c>
      <c r="H45" s="160" t="s">
        <v>38</v>
      </c>
      <c r="I45" s="160" t="s">
        <v>39</v>
      </c>
      <c r="J45" s="160" t="s">
        <v>40</v>
      </c>
      <c r="K45" s="161"/>
      <c r="L45" s="162"/>
      <c r="M45" s="162"/>
      <c r="N45" s="163"/>
      <c r="O45" s="165" t="s">
        <v>374</v>
      </c>
      <c r="P45" s="160" t="s">
        <v>375</v>
      </c>
      <c r="Q45" s="160" t="s">
        <v>359</v>
      </c>
      <c r="R45" s="160" t="s">
        <v>360</v>
      </c>
      <c r="S45" s="160" t="s">
        <v>361</v>
      </c>
      <c r="T45" s="160" t="s">
        <v>362</v>
      </c>
      <c r="U45" s="161"/>
      <c r="V45" s="162"/>
      <c r="W45" s="162"/>
      <c r="X45" s="163"/>
    </row>
    <row r="46" spans="2:40" ht="21" customHeight="1">
      <c r="B46" s="463"/>
      <c r="C46" s="464"/>
      <c r="D46" s="153"/>
      <c r="E46" s="155" t="s">
        <v>349</v>
      </c>
      <c r="F46" s="151" t="s">
        <v>350</v>
      </c>
      <c r="G46" s="151" t="s">
        <v>351</v>
      </c>
      <c r="H46" s="151" t="s">
        <v>352</v>
      </c>
      <c r="I46" s="151" t="s">
        <v>353</v>
      </c>
      <c r="J46" s="151" t="s">
        <v>354</v>
      </c>
      <c r="K46" s="151" t="s">
        <v>447</v>
      </c>
      <c r="L46" s="151" t="s">
        <v>448</v>
      </c>
      <c r="M46" s="151" t="s">
        <v>449</v>
      </c>
      <c r="N46" s="154" t="s">
        <v>450</v>
      </c>
      <c r="O46" s="155" t="s">
        <v>363</v>
      </c>
      <c r="P46" s="151" t="s">
        <v>364</v>
      </c>
      <c r="Q46" s="151" t="s">
        <v>365</v>
      </c>
      <c r="R46" s="151" t="s">
        <v>366</v>
      </c>
      <c r="S46" s="151" t="s">
        <v>367</v>
      </c>
      <c r="T46" s="151" t="s">
        <v>368</v>
      </c>
      <c r="U46" s="151" t="s">
        <v>377</v>
      </c>
      <c r="V46" s="151" t="s">
        <v>378</v>
      </c>
      <c r="W46" s="151" t="s">
        <v>379</v>
      </c>
      <c r="X46" s="154" t="s">
        <v>380</v>
      </c>
    </row>
    <row r="47" spans="2:40" ht="21" customHeight="1">
      <c r="B47" s="155" t="s">
        <v>444</v>
      </c>
      <c r="C47" s="151" t="s">
        <v>445</v>
      </c>
      <c r="D47" s="164" t="s">
        <v>446</v>
      </c>
      <c r="E47" s="155" t="s">
        <v>355</v>
      </c>
      <c r="F47" s="151" t="s">
        <v>356</v>
      </c>
      <c r="G47" s="151" t="s">
        <v>357</v>
      </c>
      <c r="H47" s="151" t="s">
        <v>358</v>
      </c>
      <c r="I47" s="151"/>
      <c r="J47" s="151"/>
      <c r="K47" s="151" t="s">
        <v>451</v>
      </c>
      <c r="L47" s="151" t="s">
        <v>452</v>
      </c>
      <c r="M47" s="151" t="s">
        <v>453</v>
      </c>
      <c r="N47" s="154" t="s">
        <v>454</v>
      </c>
      <c r="O47" s="155" t="s">
        <v>369</v>
      </c>
      <c r="P47" s="151" t="s">
        <v>370</v>
      </c>
      <c r="Q47" s="151" t="s">
        <v>371</v>
      </c>
      <c r="R47" s="151" t="s">
        <v>372</v>
      </c>
      <c r="S47" s="151"/>
      <c r="T47" s="151"/>
      <c r="U47" s="151" t="s">
        <v>381</v>
      </c>
      <c r="V47" s="151" t="s">
        <v>436</v>
      </c>
      <c r="W47" s="151" t="s">
        <v>437</v>
      </c>
      <c r="X47" s="154" t="s">
        <v>455</v>
      </c>
    </row>
    <row r="48" spans="2:40" ht="21" customHeight="1">
      <c r="B48" s="155" t="str">
        <f>D7</f>
        <v/>
      </c>
      <c r="C48" s="151">
        <f>クラブチーム用印刷シート!E21</f>
        <v>0</v>
      </c>
      <c r="D48" s="164">
        <f>V14</f>
        <v>0</v>
      </c>
      <c r="E48" s="155" t="str">
        <f>Y20</f>
        <v/>
      </c>
      <c r="F48" s="151" t="str">
        <f t="shared" ref="F48:J48" si="18">Z20</f>
        <v/>
      </c>
      <c r="G48" s="151" t="str">
        <f t="shared" si="18"/>
        <v/>
      </c>
      <c r="H48" s="151" t="str">
        <f t="shared" si="18"/>
        <v/>
      </c>
      <c r="I48" s="151" t="str">
        <f t="shared" si="18"/>
        <v/>
      </c>
      <c r="J48" s="151" t="str">
        <f t="shared" si="18"/>
        <v/>
      </c>
      <c r="K48" s="151" t="str">
        <f>Y26</f>
        <v/>
      </c>
      <c r="L48" s="151" t="str">
        <f t="shared" ref="L48:N48" si="19">Z26</f>
        <v/>
      </c>
      <c r="M48" s="151" t="str">
        <f t="shared" si="19"/>
        <v/>
      </c>
      <c r="N48" s="154" t="str">
        <f t="shared" si="19"/>
        <v/>
      </c>
      <c r="O48" s="155" t="str">
        <f>Y33</f>
        <v/>
      </c>
      <c r="P48" s="151" t="str">
        <f t="shared" ref="P48:T48" si="20">Z33</f>
        <v/>
      </c>
      <c r="Q48" s="151" t="str">
        <f t="shared" si="20"/>
        <v/>
      </c>
      <c r="R48" s="151" t="str">
        <f t="shared" si="20"/>
        <v/>
      </c>
      <c r="S48" s="151" t="str">
        <f t="shared" si="20"/>
        <v/>
      </c>
      <c r="T48" s="151" t="str">
        <f t="shared" si="20"/>
        <v/>
      </c>
      <c r="U48" s="151" t="str">
        <f>Y39</f>
        <v/>
      </c>
      <c r="V48" s="151" t="str">
        <f t="shared" ref="V48:X48" si="21">Z39</f>
        <v/>
      </c>
      <c r="W48" s="151" t="str">
        <f t="shared" si="21"/>
        <v/>
      </c>
      <c r="X48" s="154" t="str">
        <f t="shared" si="21"/>
        <v/>
      </c>
    </row>
    <row r="49" spans="2:28" ht="21" customHeight="1">
      <c r="B49" s="156"/>
      <c r="C49" s="152"/>
      <c r="D49" s="152"/>
      <c r="E49" s="155" t="str">
        <f>AE20</f>
        <v/>
      </c>
      <c r="F49" s="151" t="str">
        <f t="shared" ref="F49:J49" si="22">AF20</f>
        <v/>
      </c>
      <c r="G49" s="151" t="str">
        <f t="shared" si="22"/>
        <v/>
      </c>
      <c r="H49" s="151" t="str">
        <f t="shared" si="22"/>
        <v/>
      </c>
      <c r="I49" s="151" t="str">
        <f t="shared" si="22"/>
        <v/>
      </c>
      <c r="J49" s="151" t="str">
        <f t="shared" si="22"/>
        <v/>
      </c>
      <c r="K49" s="151" t="str">
        <f>AC26</f>
        <v/>
      </c>
      <c r="L49" s="151" t="str">
        <f t="shared" ref="L49:N49" si="23">AD26</f>
        <v/>
      </c>
      <c r="M49" s="151" t="str">
        <f t="shared" si="23"/>
        <v/>
      </c>
      <c r="N49" s="154" t="str">
        <f t="shared" si="23"/>
        <v/>
      </c>
      <c r="O49" s="155" t="str">
        <f>AE33</f>
        <v/>
      </c>
      <c r="P49" s="151" t="str">
        <f t="shared" ref="P49:T49" si="24">AF33</f>
        <v/>
      </c>
      <c r="Q49" s="151" t="str">
        <f t="shared" si="24"/>
        <v/>
      </c>
      <c r="R49" s="151" t="str">
        <f t="shared" si="24"/>
        <v/>
      </c>
      <c r="S49" s="151" t="str">
        <f t="shared" si="24"/>
        <v/>
      </c>
      <c r="T49" s="151" t="str">
        <f t="shared" si="24"/>
        <v/>
      </c>
      <c r="U49" s="151" t="str">
        <f>AC39</f>
        <v/>
      </c>
      <c r="V49" s="151" t="str">
        <f t="shared" ref="V49:X49" si="25">AD39</f>
        <v/>
      </c>
      <c r="W49" s="151" t="str">
        <f t="shared" si="25"/>
        <v/>
      </c>
      <c r="X49" s="154" t="str">
        <f t="shared" si="25"/>
        <v/>
      </c>
    </row>
    <row r="50" spans="2:28" ht="21" customHeight="1" thickBot="1">
      <c r="B50" s="106"/>
      <c r="C50" s="157"/>
      <c r="D50" s="157"/>
      <c r="E50" s="166" t="str">
        <f>AK20</f>
        <v/>
      </c>
      <c r="F50" s="158" t="str">
        <f t="shared" ref="F50:H50" si="26">AL20</f>
        <v/>
      </c>
      <c r="G50" s="158" t="str">
        <f t="shared" si="26"/>
        <v/>
      </c>
      <c r="H50" s="158" t="str">
        <f t="shared" si="26"/>
        <v/>
      </c>
      <c r="I50" s="158"/>
      <c r="J50" s="158"/>
      <c r="K50" s="158"/>
      <c r="L50" s="158"/>
      <c r="M50" s="158"/>
      <c r="N50" s="159"/>
      <c r="O50" s="166" t="str">
        <f>AK33</f>
        <v/>
      </c>
      <c r="P50" s="158" t="str">
        <f t="shared" ref="P50:R50" si="27">AL33</f>
        <v/>
      </c>
      <c r="Q50" s="158" t="str">
        <f t="shared" si="27"/>
        <v/>
      </c>
      <c r="R50" s="158" t="str">
        <f t="shared" si="27"/>
        <v/>
      </c>
      <c r="S50" s="158"/>
      <c r="T50" s="158"/>
      <c r="U50" s="158"/>
      <c r="V50" s="158"/>
      <c r="W50" s="158"/>
      <c r="X50" s="159"/>
    </row>
    <row r="51" spans="2:28" ht="14.25" thickBot="1"/>
    <row r="52" spans="2:28" s="15" customFormat="1" ht="19.5" thickTop="1">
      <c r="B52" s="359" t="s">
        <v>69</v>
      </c>
      <c r="C52" s="359"/>
      <c r="D52" s="359"/>
      <c r="E52" s="359"/>
      <c r="F52" s="359"/>
      <c r="G52" s="359"/>
      <c r="H52" s="359"/>
      <c r="I52" s="359"/>
      <c r="J52" s="359"/>
      <c r="K52" s="359"/>
      <c r="L52" s="359"/>
    </row>
    <row r="53" spans="2:28" ht="14.25" thickBot="1"/>
    <row r="54" spans="2:28" ht="21" customHeight="1" thickBot="1">
      <c r="B54" s="443" t="s">
        <v>172</v>
      </c>
      <c r="C54" s="444"/>
      <c r="D54" s="445" t="s">
        <v>460</v>
      </c>
      <c r="E54" s="446"/>
      <c r="F54" s="446"/>
      <c r="G54" s="446"/>
      <c r="H54" s="446"/>
      <c r="I54" s="447"/>
      <c r="J54" s="46"/>
      <c r="R54" s="13"/>
      <c r="U54" s="13"/>
      <c r="W54" s="13"/>
    </row>
    <row r="55" spans="2:28" ht="21" customHeight="1">
      <c r="B55" s="448" t="s">
        <v>173</v>
      </c>
      <c r="C55" s="297"/>
      <c r="D55" s="449" t="s">
        <v>461</v>
      </c>
      <c r="E55" s="450"/>
      <c r="F55" s="450"/>
      <c r="G55" s="450"/>
      <c r="H55" s="450"/>
      <c r="I55" s="451"/>
      <c r="J55" s="46"/>
      <c r="P55" s="402" t="s">
        <v>57</v>
      </c>
      <c r="Q55" s="403"/>
      <c r="R55" s="131">
        <f>COUNTA(D67:S67)</f>
        <v>4</v>
      </c>
      <c r="S55" s="132" t="s">
        <v>61</v>
      </c>
      <c r="T55" s="13" t="s">
        <v>384</v>
      </c>
    </row>
    <row r="56" spans="2:28" ht="21" customHeight="1">
      <c r="B56" s="448" t="s">
        <v>163</v>
      </c>
      <c r="C56" s="297"/>
      <c r="D56" s="303" t="s">
        <v>462</v>
      </c>
      <c r="E56" s="304"/>
      <c r="F56" s="304"/>
      <c r="G56" s="304"/>
      <c r="H56" s="304"/>
      <c r="I56" s="456"/>
      <c r="J56" s="46"/>
      <c r="P56" s="401" t="s">
        <v>58</v>
      </c>
      <c r="Q56" s="300"/>
      <c r="R56" s="81">
        <f>COUNTA(D73:S73)/2</f>
        <v>2</v>
      </c>
      <c r="S56" s="133" t="s">
        <v>62</v>
      </c>
      <c r="T56" s="13"/>
    </row>
    <row r="57" spans="2:28" ht="21" customHeight="1">
      <c r="B57" s="448" t="s">
        <v>164</v>
      </c>
      <c r="C57" s="297"/>
      <c r="D57" s="303" t="s">
        <v>463</v>
      </c>
      <c r="E57" s="304"/>
      <c r="F57" s="304"/>
      <c r="G57" s="304"/>
      <c r="H57" s="304"/>
      <c r="I57" s="456"/>
      <c r="J57" s="46" t="s">
        <v>382</v>
      </c>
      <c r="P57" s="401" t="s">
        <v>59</v>
      </c>
      <c r="Q57" s="300"/>
      <c r="R57" s="81">
        <f>COUNTA(D80:S80)</f>
        <v>0</v>
      </c>
      <c r="S57" s="133" t="s">
        <v>61</v>
      </c>
    </row>
    <row r="58" spans="2:28" ht="21" customHeight="1" thickBot="1">
      <c r="B58" s="457" t="s">
        <v>153</v>
      </c>
      <c r="C58" s="314"/>
      <c r="D58" s="317" t="s">
        <v>462</v>
      </c>
      <c r="E58" s="318"/>
      <c r="F58" s="318"/>
      <c r="G58" s="318"/>
      <c r="H58" s="318"/>
      <c r="I58" s="458"/>
      <c r="J58" s="13" t="s">
        <v>165</v>
      </c>
      <c r="P58" s="454" t="s">
        <v>60</v>
      </c>
      <c r="Q58" s="455"/>
      <c r="R58" s="134">
        <f>COUNTA(D86:S86)/2</f>
        <v>0</v>
      </c>
      <c r="S58" s="135" t="s">
        <v>62</v>
      </c>
    </row>
    <row r="59" spans="2:28" ht="21" customHeight="1" thickBot="1">
      <c r="B59" s="425" t="s">
        <v>154</v>
      </c>
      <c r="C59" s="426"/>
      <c r="D59" s="427"/>
      <c r="E59" s="428"/>
      <c r="F59" s="428"/>
      <c r="G59" s="428"/>
      <c r="H59" s="428"/>
      <c r="I59" s="429"/>
      <c r="J59" s="13" t="s">
        <v>166</v>
      </c>
      <c r="T59" s="13" t="s">
        <v>66</v>
      </c>
    </row>
    <row r="60" spans="2:28" ht="21" customHeight="1" thickBot="1">
      <c r="P60" s="286" t="s">
        <v>70</v>
      </c>
      <c r="Q60" s="452"/>
      <c r="R60" s="127" t="s">
        <v>72</v>
      </c>
      <c r="S60" s="127" t="s">
        <v>73</v>
      </c>
      <c r="T60" s="404" t="s">
        <v>71</v>
      </c>
      <c r="U60" s="405"/>
      <c r="V60" s="128" t="s">
        <v>74</v>
      </c>
    </row>
    <row r="61" spans="2:28" ht="21" customHeight="1" thickBot="1">
      <c r="B61" s="459" t="s">
        <v>343</v>
      </c>
      <c r="C61" s="460"/>
      <c r="D61" s="124" t="s">
        <v>347</v>
      </c>
      <c r="E61" s="122">
        <v>1</v>
      </c>
      <c r="F61" s="122">
        <v>2</v>
      </c>
      <c r="G61" s="122">
        <v>3</v>
      </c>
      <c r="H61" s="122">
        <v>4</v>
      </c>
      <c r="I61" s="122">
        <v>5</v>
      </c>
      <c r="J61" s="122">
        <v>6</v>
      </c>
      <c r="K61" s="122">
        <v>7</v>
      </c>
      <c r="L61" s="122">
        <v>8</v>
      </c>
      <c r="M61" s="122">
        <v>9</v>
      </c>
      <c r="N61" s="123">
        <v>10</v>
      </c>
      <c r="P61" s="288"/>
      <c r="Q61" s="453"/>
      <c r="R61" s="129">
        <v>2</v>
      </c>
      <c r="S61" s="129">
        <v>0</v>
      </c>
      <c r="T61" s="465">
        <v>1</v>
      </c>
      <c r="U61" s="466"/>
      <c r="V61" s="130">
        <f>R61+S61+T61</f>
        <v>3</v>
      </c>
    </row>
    <row r="62" spans="2:28" ht="87.6" customHeight="1">
      <c r="B62" s="430" t="s">
        <v>344</v>
      </c>
      <c r="C62" s="431"/>
      <c r="D62" s="125" t="s">
        <v>345</v>
      </c>
      <c r="E62" s="120" t="s">
        <v>464</v>
      </c>
      <c r="F62" s="120" t="s">
        <v>466</v>
      </c>
      <c r="G62" s="120"/>
      <c r="H62" s="120"/>
      <c r="I62" s="120"/>
      <c r="J62" s="120"/>
      <c r="K62" s="120"/>
      <c r="L62" s="120"/>
      <c r="M62" s="120"/>
      <c r="N62" s="121"/>
      <c r="Y62" t="s">
        <v>440</v>
      </c>
      <c r="Z62" t="s">
        <v>441</v>
      </c>
    </row>
    <row r="63" spans="2:28" ht="40.5" customHeight="1" thickBot="1">
      <c r="B63" s="432" t="s">
        <v>387</v>
      </c>
      <c r="C63" s="433"/>
      <c r="D63" s="126" t="s">
        <v>348</v>
      </c>
      <c r="E63" s="118" t="s">
        <v>465</v>
      </c>
      <c r="F63" s="118" t="s">
        <v>467</v>
      </c>
      <c r="G63" s="118"/>
      <c r="H63" s="118"/>
      <c r="I63" s="118"/>
      <c r="J63" s="118"/>
      <c r="K63" s="118"/>
      <c r="L63" s="118"/>
      <c r="M63" s="118"/>
      <c r="N63" s="119"/>
    </row>
    <row r="64" spans="2:28" ht="21" customHeight="1" thickBot="1">
      <c r="D64" s="13"/>
      <c r="Y64" t="s">
        <v>53</v>
      </c>
      <c r="AA64" t="s">
        <v>433</v>
      </c>
      <c r="AB64" t="s">
        <v>434</v>
      </c>
    </row>
    <row r="65" spans="1:40" ht="21" customHeight="1">
      <c r="B65" s="286" t="s">
        <v>346</v>
      </c>
      <c r="C65" s="287"/>
      <c r="D65" s="434" t="s">
        <v>53</v>
      </c>
      <c r="E65" s="435"/>
      <c r="F65" s="435"/>
      <c r="G65" s="435"/>
      <c r="H65" s="435"/>
      <c r="I65" s="435"/>
      <c r="J65" s="435"/>
      <c r="K65" s="435"/>
      <c r="L65" s="435"/>
      <c r="M65" s="435"/>
      <c r="N65" s="435"/>
      <c r="O65" s="435"/>
      <c r="P65" s="435"/>
      <c r="Q65" s="435"/>
      <c r="R65" s="435"/>
      <c r="S65" s="436"/>
      <c r="Y65" t="s">
        <v>431</v>
      </c>
      <c r="Z65" t="s">
        <v>432</v>
      </c>
      <c r="AA65">
        <v>1</v>
      </c>
      <c r="AB65">
        <v>2</v>
      </c>
      <c r="AC65">
        <v>3</v>
      </c>
      <c r="AD65">
        <v>4</v>
      </c>
      <c r="AE65">
        <v>5</v>
      </c>
      <c r="AF65">
        <v>6</v>
      </c>
      <c r="AG65">
        <v>7</v>
      </c>
      <c r="AH65">
        <v>8</v>
      </c>
      <c r="AI65">
        <v>9</v>
      </c>
      <c r="AJ65">
        <v>10</v>
      </c>
      <c r="AK65">
        <v>11</v>
      </c>
      <c r="AL65">
        <v>12</v>
      </c>
      <c r="AM65">
        <v>13</v>
      </c>
      <c r="AN65">
        <v>14</v>
      </c>
    </row>
    <row r="66" spans="1:40" s="1" customFormat="1" ht="21" customHeight="1" thickBot="1">
      <c r="A66"/>
      <c r="B66" s="288"/>
      <c r="C66" s="289"/>
      <c r="D66" s="107" t="s">
        <v>195</v>
      </c>
      <c r="E66" s="108" t="s">
        <v>196</v>
      </c>
      <c r="F66" s="109" t="s">
        <v>37</v>
      </c>
      <c r="G66" s="108" t="s">
        <v>38</v>
      </c>
      <c r="H66" s="108" t="s">
        <v>39</v>
      </c>
      <c r="I66" s="108" t="s">
        <v>40</v>
      </c>
      <c r="J66" s="108" t="s">
        <v>349</v>
      </c>
      <c r="K66" s="108" t="s">
        <v>350</v>
      </c>
      <c r="L66" s="108" t="s">
        <v>351</v>
      </c>
      <c r="M66" s="108" t="s">
        <v>352</v>
      </c>
      <c r="N66" s="108" t="s">
        <v>353</v>
      </c>
      <c r="O66" s="108" t="s">
        <v>354</v>
      </c>
      <c r="P66" s="108" t="s">
        <v>355</v>
      </c>
      <c r="Q66" s="108" t="s">
        <v>356</v>
      </c>
      <c r="R66" s="108" t="s">
        <v>357</v>
      </c>
      <c r="S66" s="110" t="s">
        <v>358</v>
      </c>
      <c r="Y66" s="1" t="s">
        <v>195</v>
      </c>
      <c r="Z66" s="1" t="s">
        <v>196</v>
      </c>
      <c r="AA66" s="1" t="s">
        <v>37</v>
      </c>
      <c r="AB66" s="1" t="s">
        <v>38</v>
      </c>
      <c r="AC66" s="1" t="s">
        <v>39</v>
      </c>
      <c r="AD66" s="1" t="s">
        <v>40</v>
      </c>
      <c r="AE66" s="1" t="s">
        <v>349</v>
      </c>
      <c r="AF66" s="1" t="s">
        <v>350</v>
      </c>
      <c r="AG66" s="1" t="s">
        <v>351</v>
      </c>
      <c r="AH66" s="1" t="s">
        <v>352</v>
      </c>
      <c r="AI66" s="1" t="s">
        <v>353</v>
      </c>
      <c r="AJ66" s="1" t="s">
        <v>354</v>
      </c>
      <c r="AK66" s="1" t="s">
        <v>355</v>
      </c>
      <c r="AL66" s="1" t="s">
        <v>356</v>
      </c>
      <c r="AM66" s="1" t="s">
        <v>357</v>
      </c>
      <c r="AN66" s="1" t="s">
        <v>358</v>
      </c>
    </row>
    <row r="67" spans="1:40" ht="21" customHeight="1">
      <c r="B67" s="418" t="s">
        <v>339</v>
      </c>
      <c r="C67" s="419"/>
      <c r="D67" s="101"/>
      <c r="E67" s="102"/>
      <c r="F67" s="103" t="s">
        <v>468</v>
      </c>
      <c r="G67" s="104" t="s">
        <v>469</v>
      </c>
      <c r="H67" s="104" t="s">
        <v>470</v>
      </c>
      <c r="I67" s="104" t="s">
        <v>471</v>
      </c>
      <c r="J67" s="104"/>
      <c r="K67" s="104"/>
      <c r="L67" s="104"/>
      <c r="M67" s="104"/>
      <c r="N67" s="104"/>
      <c r="O67" s="104"/>
      <c r="P67" s="104"/>
      <c r="Q67" s="104"/>
      <c r="R67" s="104"/>
      <c r="S67" s="105"/>
      <c r="Y67" s="137" t="str">
        <f>IF(D67="","",CONCATENATE(D67,$AA$17,D70,$AB$17,Y65))</f>
        <v/>
      </c>
      <c r="Z67" s="137" t="str">
        <f t="shared" ref="Z67" si="28">IF(E67="","",CONCATENATE(E67,$AA$17,E70,$AB$17,Z65))</f>
        <v/>
      </c>
      <c r="AA67" s="137" t="str">
        <f t="shared" ref="AA67" si="29">IF(F67="","",CONCATENATE(F67,$AA$17,F70,$AB$17,AA65))</f>
        <v>旭南　太郎(旭　南)1</v>
      </c>
      <c r="AB67" s="137" t="str">
        <f t="shared" ref="AB67" si="30">IF(G67="","",CONCATENATE(G67,$AA$17,G70,$AB$17,AB65))</f>
        <v>旭南　次郎(旭　南)2</v>
      </c>
      <c r="AC67" s="137" t="str">
        <f t="shared" ref="AC67" si="31">IF(H67="","",CONCATENATE(H67,$AA$17,H70,$AB$17,AC65))</f>
        <v>中部　太郎(知多中部)3</v>
      </c>
      <c r="AD67" s="137" t="str">
        <f t="shared" ref="AD67" si="32">IF(I67="","",CONCATENATE(I67,$AA$17,I70,$AB$17,AD65))</f>
        <v>中部　三郎(知多中部)4</v>
      </c>
      <c r="AE67" s="137" t="str">
        <f t="shared" ref="AE67" si="33">IF(J67="","",CONCATENATE(J67,$AA$17,J70,$AB$17,AE65))</f>
        <v/>
      </c>
      <c r="AF67" s="137" t="str">
        <f t="shared" ref="AF67" si="34">IF(K67="","",CONCATENATE(K67,$AA$17,K70,$AB$17,AF65))</f>
        <v/>
      </c>
      <c r="AG67" s="137" t="str">
        <f t="shared" ref="AG67" si="35">IF(L67="","",CONCATENATE(L67,$AA$17,L70,$AB$17,AG65))</f>
        <v/>
      </c>
      <c r="AH67" s="137" t="str">
        <f t="shared" ref="AH67" si="36">IF(M67="","",CONCATENATE(M67,$AA$17,M70,$AB$17,AH65))</f>
        <v/>
      </c>
      <c r="AI67" s="137" t="str">
        <f t="shared" ref="AI67" si="37">IF(N67="","",CONCATENATE(N67,$AA$17,N70,$AB$17,AI65))</f>
        <v/>
      </c>
      <c r="AJ67" s="137" t="str">
        <f t="shared" ref="AJ67" si="38">IF(O67="","",CONCATENATE(O67,$AA$17,O70,$AB$17,AJ65))</f>
        <v/>
      </c>
      <c r="AK67" s="137" t="str">
        <f t="shared" ref="AK67" si="39">IF(P67="","",CONCATENATE(P67,$AA$17,P70,$AB$17,AK65))</f>
        <v/>
      </c>
      <c r="AL67" s="137" t="str">
        <f t="shared" ref="AL67" si="40">IF(Q67="","",CONCATENATE(Q67,$AA$17,Q70,$AB$17,AL65))</f>
        <v/>
      </c>
      <c r="AM67" s="137" t="str">
        <f t="shared" ref="AM67" si="41">IF(R67="","",CONCATENATE(R67,$AA$17,R70,$AB$17,AM65))</f>
        <v/>
      </c>
      <c r="AN67" s="137" t="str">
        <f t="shared" ref="AN67" si="42">IF(S67="","",CONCATENATE(S67,$AA$17,S70,$AB$17,AN65))</f>
        <v/>
      </c>
    </row>
    <row r="68" spans="1:40" ht="21" customHeight="1">
      <c r="B68" s="420" t="s">
        <v>340</v>
      </c>
      <c r="C68" s="421"/>
      <c r="D68" s="98"/>
      <c r="E68" s="87"/>
      <c r="F68" s="6">
        <v>2</v>
      </c>
      <c r="G68" s="4">
        <v>1</v>
      </c>
      <c r="H68" s="4">
        <v>3</v>
      </c>
      <c r="I68" s="4">
        <v>1</v>
      </c>
      <c r="J68" s="4"/>
      <c r="K68" s="4"/>
      <c r="L68" s="4"/>
      <c r="M68" s="4"/>
      <c r="N68" s="4"/>
      <c r="O68" s="4"/>
      <c r="P68" s="4"/>
      <c r="Q68" s="4"/>
      <c r="R68" s="4"/>
      <c r="S68" s="92"/>
    </row>
    <row r="69" spans="1:40" ht="15.95" customHeight="1">
      <c r="B69" s="422" t="s">
        <v>177</v>
      </c>
      <c r="C69" s="423"/>
      <c r="D69" s="99"/>
      <c r="E69" s="90"/>
      <c r="F69" s="88" t="s">
        <v>464</v>
      </c>
      <c r="G69" s="89" t="s">
        <v>464</v>
      </c>
      <c r="H69" s="89" t="s">
        <v>466</v>
      </c>
      <c r="I69" s="89" t="s">
        <v>466</v>
      </c>
      <c r="J69" s="89"/>
      <c r="K69" s="89"/>
      <c r="L69" s="89"/>
      <c r="M69" s="89"/>
      <c r="N69" s="89"/>
      <c r="O69" s="89"/>
      <c r="P69" s="89"/>
      <c r="Q69" s="89"/>
      <c r="R69" s="89"/>
      <c r="S69" s="93"/>
      <c r="T69" s="46" t="s">
        <v>385</v>
      </c>
    </row>
    <row r="70" spans="1:40" ht="21" customHeight="1" thickBot="1">
      <c r="B70" s="437" t="s">
        <v>342</v>
      </c>
      <c r="C70" s="438"/>
      <c r="D70" s="100" t="str">
        <f t="shared" ref="D70:E70" si="43">IF(D69="","",HLOOKUP(D69,$E$62:$N$63,2,0))</f>
        <v/>
      </c>
      <c r="E70" s="94" t="str">
        <f t="shared" si="43"/>
        <v/>
      </c>
      <c r="F70" s="95" t="str">
        <f>IF(F69="","",HLOOKUP(F69,$E$62:$N$63,2,0))</f>
        <v>旭　南</v>
      </c>
      <c r="G70" s="96" t="str">
        <f t="shared" ref="G70:S70" si="44">IF(G69="","",HLOOKUP(G69,$E$62:$N$63,2,0))</f>
        <v>旭　南</v>
      </c>
      <c r="H70" s="96" t="str">
        <f t="shared" si="44"/>
        <v>知多中部</v>
      </c>
      <c r="I70" s="96" t="str">
        <f t="shared" si="44"/>
        <v>知多中部</v>
      </c>
      <c r="J70" s="96" t="str">
        <f t="shared" si="44"/>
        <v/>
      </c>
      <c r="K70" s="96" t="str">
        <f t="shared" si="44"/>
        <v/>
      </c>
      <c r="L70" s="96" t="str">
        <f t="shared" si="44"/>
        <v/>
      </c>
      <c r="M70" s="96" t="str">
        <f t="shared" si="44"/>
        <v/>
      </c>
      <c r="N70" s="96" t="str">
        <f t="shared" si="44"/>
        <v/>
      </c>
      <c r="O70" s="96" t="str">
        <f t="shared" si="44"/>
        <v/>
      </c>
      <c r="P70" s="96" t="str">
        <f t="shared" si="44"/>
        <v/>
      </c>
      <c r="Q70" s="96" t="str">
        <f t="shared" si="44"/>
        <v/>
      </c>
      <c r="R70" s="96" t="str">
        <f t="shared" si="44"/>
        <v/>
      </c>
      <c r="S70" s="97" t="str">
        <f t="shared" si="44"/>
        <v/>
      </c>
      <c r="Y70" t="s">
        <v>54</v>
      </c>
      <c r="AA70" t="s">
        <v>439</v>
      </c>
    </row>
    <row r="71" spans="1:40" ht="21" customHeight="1">
      <c r="B71" s="286" t="s">
        <v>346</v>
      </c>
      <c r="C71" s="287"/>
      <c r="D71" s="434" t="s">
        <v>54</v>
      </c>
      <c r="E71" s="435"/>
      <c r="F71" s="435"/>
      <c r="G71" s="435"/>
      <c r="H71" s="435"/>
      <c r="I71" s="435"/>
      <c r="J71" s="435"/>
      <c r="K71" s="435"/>
      <c r="L71" s="435"/>
      <c r="M71" s="435"/>
      <c r="N71" s="435"/>
      <c r="O71" s="435"/>
      <c r="P71" s="435"/>
      <c r="Q71" s="435"/>
      <c r="R71" s="435"/>
      <c r="S71" s="436"/>
      <c r="Y71">
        <v>1</v>
      </c>
      <c r="Z71">
        <v>2</v>
      </c>
      <c r="AA71">
        <v>3</v>
      </c>
      <c r="AB71">
        <v>4</v>
      </c>
      <c r="AC71">
        <v>5</v>
      </c>
      <c r="AD71">
        <v>6</v>
      </c>
      <c r="AE71">
        <v>7</v>
      </c>
      <c r="AF71">
        <v>8</v>
      </c>
    </row>
    <row r="72" spans="1:40" ht="21" customHeight="1" thickBot="1">
      <c r="B72" s="288"/>
      <c r="C72" s="289"/>
      <c r="D72" s="439" t="s">
        <v>41</v>
      </c>
      <c r="E72" s="440"/>
      <c r="F72" s="440" t="s">
        <v>42</v>
      </c>
      <c r="G72" s="440"/>
      <c r="H72" s="440" t="s">
        <v>43</v>
      </c>
      <c r="I72" s="440"/>
      <c r="J72" s="440" t="s">
        <v>44</v>
      </c>
      <c r="K72" s="414"/>
      <c r="L72" s="440" t="s">
        <v>213</v>
      </c>
      <c r="M72" s="440"/>
      <c r="N72" s="440" t="s">
        <v>214</v>
      </c>
      <c r="O72" s="440"/>
      <c r="P72" s="440" t="s">
        <v>388</v>
      </c>
      <c r="Q72" s="440"/>
      <c r="R72" s="414" t="s">
        <v>435</v>
      </c>
      <c r="S72" s="415"/>
      <c r="Y72" t="s">
        <v>447</v>
      </c>
      <c r="Z72" t="s">
        <v>448</v>
      </c>
      <c r="AA72" t="s">
        <v>449</v>
      </c>
      <c r="AB72" t="s">
        <v>450</v>
      </c>
      <c r="AC72" t="s">
        <v>213</v>
      </c>
      <c r="AD72" t="s">
        <v>214</v>
      </c>
      <c r="AE72" t="s">
        <v>388</v>
      </c>
      <c r="AF72" t="s">
        <v>435</v>
      </c>
    </row>
    <row r="73" spans="1:40" ht="21" customHeight="1">
      <c r="B73" s="418" t="s">
        <v>339</v>
      </c>
      <c r="C73" s="419"/>
      <c r="D73" s="111" t="s">
        <v>468</v>
      </c>
      <c r="E73" s="112" t="s">
        <v>469</v>
      </c>
      <c r="F73" s="112" t="s">
        <v>470</v>
      </c>
      <c r="G73" s="112" t="s">
        <v>471</v>
      </c>
      <c r="H73" s="112"/>
      <c r="I73" s="112"/>
      <c r="J73" s="112"/>
      <c r="K73" s="112"/>
      <c r="L73" s="112"/>
      <c r="M73" s="112"/>
      <c r="N73" s="112"/>
      <c r="O73" s="112"/>
      <c r="P73" s="112"/>
      <c r="Q73" s="112"/>
      <c r="R73" s="112"/>
      <c r="S73" s="113"/>
      <c r="T73" s="46" t="s">
        <v>386</v>
      </c>
      <c r="Y73" s="137" t="str">
        <f>IF(D73="","",CONCATENATE(D73,$AA$23,E73,$AA$17,D76,$AB$17,Y71))</f>
        <v>旭南　太郎・旭南　次郎(旭　南)1</v>
      </c>
      <c r="Z73" s="137" t="str">
        <f>IF(F73="","",CONCATENATE(F73,$AA$23,G73,$AA$17,F76,$AB$17,Z71))</f>
        <v>中部　太郎・中部　三郎(知多中部)2</v>
      </c>
      <c r="AA73" s="137" t="str">
        <f>IF(H73="","",CONCATENATE(H73,$AA$23,I73,$AA$17,H76,$AB$17,AA71))</f>
        <v/>
      </c>
      <c r="AB73" s="137" t="str">
        <f>IF(J73="","",CONCATENATE(J73,$AA$23,K73,$AA$17,J76,$AB$17,AB71))</f>
        <v/>
      </c>
      <c r="AC73" s="137" t="str">
        <f>IF(L73="","",CONCATENATE(L73,$AA$23,M73,$AA$17,L76,$AB$17,AC71))</f>
        <v/>
      </c>
      <c r="AD73" s="137" t="str">
        <f>IF(N73="","",CONCATENATE(N73,$AA$23,O73,$AA$17,N76,$AB$17,AD71))</f>
        <v/>
      </c>
      <c r="AE73" s="137" t="str">
        <f>IF(P73="","",CONCATENATE(P73,$AA$23,Q73,$AA$17,P76,$AB$17,AE71))</f>
        <v/>
      </c>
      <c r="AF73" s="137" t="str">
        <f>IF(R73="","",CONCATENATE(R73,$AA$23,S73,$AA$17,R76,$AB$17,AF71))</f>
        <v/>
      </c>
    </row>
    <row r="74" spans="1:40" ht="21" customHeight="1">
      <c r="B74" s="420" t="s">
        <v>340</v>
      </c>
      <c r="C74" s="421"/>
      <c r="D74" s="114">
        <v>2</v>
      </c>
      <c r="E74" s="115">
        <v>1</v>
      </c>
      <c r="F74" s="115">
        <v>3</v>
      </c>
      <c r="G74" s="115">
        <v>1</v>
      </c>
      <c r="H74" s="115"/>
      <c r="I74" s="115"/>
      <c r="J74" s="115"/>
      <c r="K74" s="115"/>
      <c r="L74" s="115"/>
      <c r="M74" s="115"/>
      <c r="N74" s="115"/>
      <c r="O74" s="115"/>
      <c r="P74" s="115"/>
      <c r="Q74" s="115"/>
      <c r="R74" s="115"/>
      <c r="S74" s="116"/>
      <c r="Y74" t="str">
        <f>D73</f>
        <v>旭南　太郎</v>
      </c>
      <c r="Z74" t="str">
        <f>F73</f>
        <v>中部　太郎</v>
      </c>
      <c r="AA74">
        <f>H73</f>
        <v>0</v>
      </c>
      <c r="AB74">
        <f>J73</f>
        <v>0</v>
      </c>
      <c r="AC74">
        <f>L73</f>
        <v>0</v>
      </c>
      <c r="AD74">
        <f>N73</f>
        <v>0</v>
      </c>
      <c r="AE74">
        <f>P73</f>
        <v>0</v>
      </c>
      <c r="AF74">
        <f>R73</f>
        <v>0</v>
      </c>
    </row>
    <row r="75" spans="1:40" ht="21" customHeight="1">
      <c r="B75" s="422" t="s">
        <v>177</v>
      </c>
      <c r="C75" s="423"/>
      <c r="D75" s="424" t="s">
        <v>464</v>
      </c>
      <c r="E75" s="408"/>
      <c r="F75" s="408" t="s">
        <v>466</v>
      </c>
      <c r="G75" s="408"/>
      <c r="H75" s="408"/>
      <c r="I75" s="408"/>
      <c r="J75" s="408"/>
      <c r="K75" s="408"/>
      <c r="L75" s="408"/>
      <c r="M75" s="408"/>
      <c r="N75" s="408"/>
      <c r="O75" s="408"/>
      <c r="P75" s="408"/>
      <c r="Q75" s="408"/>
      <c r="R75" s="399"/>
      <c r="S75" s="400"/>
      <c r="T75" s="46" t="s">
        <v>385</v>
      </c>
      <c r="Y75" t="str">
        <f>E73</f>
        <v>旭南　次郎</v>
      </c>
      <c r="Z75" t="str">
        <f>G73</f>
        <v>中部　三郎</v>
      </c>
      <c r="AA75">
        <f>I73</f>
        <v>0</v>
      </c>
      <c r="AB75">
        <f>K73</f>
        <v>0</v>
      </c>
      <c r="AC75">
        <f>M73</f>
        <v>0</v>
      </c>
      <c r="AD75">
        <f>O73</f>
        <v>0</v>
      </c>
      <c r="AE75">
        <f>Q73</f>
        <v>0</v>
      </c>
      <c r="AF75">
        <f>S73</f>
        <v>0</v>
      </c>
    </row>
    <row r="76" spans="1:40" ht="21" customHeight="1" thickBot="1">
      <c r="B76" s="437" t="s">
        <v>342</v>
      </c>
      <c r="C76" s="438"/>
      <c r="D76" s="416" t="str">
        <f>IF(D75="","",HLOOKUP(D75,$E$62:$N$63,2,0))</f>
        <v>旭　南</v>
      </c>
      <c r="E76" s="417"/>
      <c r="F76" s="417" t="str">
        <f t="shared" ref="F76" si="45">IF(F75="","",HLOOKUP(F75,$E$62:$N$63,2,0))</f>
        <v>知多中部</v>
      </c>
      <c r="G76" s="417"/>
      <c r="H76" s="417" t="str">
        <f t="shared" ref="H76" si="46">IF(H75="","",HLOOKUP(H75,$E$62:$N$63,2,0))</f>
        <v/>
      </c>
      <c r="I76" s="417"/>
      <c r="J76" s="417" t="str">
        <f t="shared" ref="J76" si="47">IF(J75="","",HLOOKUP(J75,$E$62:$N$63,2,0))</f>
        <v/>
      </c>
      <c r="K76" s="417"/>
      <c r="L76" s="417" t="str">
        <f t="shared" ref="L76" si="48">IF(L75="","",HLOOKUP(L75,$E$62:$N$63,2,0))</f>
        <v/>
      </c>
      <c r="M76" s="417"/>
      <c r="N76" s="417" t="str">
        <f t="shared" ref="N76" si="49">IF(N75="","",HLOOKUP(N75,$E$62:$N$63,2,0))</f>
        <v/>
      </c>
      <c r="O76" s="417"/>
      <c r="P76" s="417" t="str">
        <f t="shared" ref="P76" si="50">IF(P75="","",HLOOKUP(P75,$E$62:$N$63,2,0))</f>
        <v/>
      </c>
      <c r="Q76" s="417"/>
      <c r="R76" s="409" t="str">
        <f t="shared" ref="R76" si="51">IF(R75="","",HLOOKUP(R75,$E$62:$N$63,2,0))</f>
        <v/>
      </c>
      <c r="S76" s="410"/>
    </row>
  </sheetData>
  <mergeCells count="157">
    <mergeCell ref="R75:S75"/>
    <mergeCell ref="B76:C76"/>
    <mergeCell ref="D76:E76"/>
    <mergeCell ref="F76:G76"/>
    <mergeCell ref="H76:I76"/>
    <mergeCell ref="J76:K76"/>
    <mergeCell ref="L76:M76"/>
    <mergeCell ref="N76:O76"/>
    <mergeCell ref="P76:Q76"/>
    <mergeCell ref="R76:S76"/>
    <mergeCell ref="B74:C74"/>
    <mergeCell ref="B75:C75"/>
    <mergeCell ref="D75:E75"/>
    <mergeCell ref="F75:G75"/>
    <mergeCell ref="H75:I75"/>
    <mergeCell ref="J75:K75"/>
    <mergeCell ref="L75:M75"/>
    <mergeCell ref="N75:O75"/>
    <mergeCell ref="P75:Q75"/>
    <mergeCell ref="B56:C56"/>
    <mergeCell ref="D56:I56"/>
    <mergeCell ref="P56:Q56"/>
    <mergeCell ref="P57:Q57"/>
    <mergeCell ref="B58:C58"/>
    <mergeCell ref="D58:I58"/>
    <mergeCell ref="P58:Q58"/>
    <mergeCell ref="P60:Q61"/>
    <mergeCell ref="T60:U60"/>
    <mergeCell ref="B61:C61"/>
    <mergeCell ref="T61:U61"/>
    <mergeCell ref="B57:C57"/>
    <mergeCell ref="D57:I57"/>
    <mergeCell ref="B36:C36"/>
    <mergeCell ref="B54:C54"/>
    <mergeCell ref="D54:I54"/>
    <mergeCell ref="B55:C55"/>
    <mergeCell ref="D55:I55"/>
    <mergeCell ref="P55:Q55"/>
    <mergeCell ref="B52:L52"/>
    <mergeCell ref="B45:C46"/>
    <mergeCell ref="D38:E38"/>
    <mergeCell ref="F38:G38"/>
    <mergeCell ref="H38:I38"/>
    <mergeCell ref="J38:K38"/>
    <mergeCell ref="L38:M38"/>
    <mergeCell ref="N38:O38"/>
    <mergeCell ref="P38:Q38"/>
    <mergeCell ref="B42:C42"/>
    <mergeCell ref="D42:E42"/>
    <mergeCell ref="F42:G42"/>
    <mergeCell ref="H42:I42"/>
    <mergeCell ref="J42:K42"/>
    <mergeCell ref="L42:M42"/>
    <mergeCell ref="L41:M41"/>
    <mergeCell ref="N41:O41"/>
    <mergeCell ref="P41:Q41"/>
    <mergeCell ref="B26:C26"/>
    <mergeCell ref="B27:C27"/>
    <mergeCell ref="B29:C29"/>
    <mergeCell ref="B28:C28"/>
    <mergeCell ref="D28:E28"/>
    <mergeCell ref="F28:G28"/>
    <mergeCell ref="H28:I28"/>
    <mergeCell ref="B33:C33"/>
    <mergeCell ref="B34:C34"/>
    <mergeCell ref="B9:C9"/>
    <mergeCell ref="D9:I9"/>
    <mergeCell ref="B10:C10"/>
    <mergeCell ref="D10:I10"/>
    <mergeCell ref="B12:C12"/>
    <mergeCell ref="D12:I12"/>
    <mergeCell ref="B11:C11"/>
    <mergeCell ref="D11:I11"/>
    <mergeCell ref="B21:C21"/>
    <mergeCell ref="B18:C19"/>
    <mergeCell ref="B14:C14"/>
    <mergeCell ref="B15:C15"/>
    <mergeCell ref="B16:C16"/>
    <mergeCell ref="B3:Y3"/>
    <mergeCell ref="B6:C6"/>
    <mergeCell ref="E6:I6"/>
    <mergeCell ref="B7:C7"/>
    <mergeCell ref="D7:I7"/>
    <mergeCell ref="H25:I25"/>
    <mergeCell ref="J25:K25"/>
    <mergeCell ref="D25:E25"/>
    <mergeCell ref="F25:G25"/>
    <mergeCell ref="L25:M25"/>
    <mergeCell ref="B8:C8"/>
    <mergeCell ref="D8:I8"/>
    <mergeCell ref="B22:C22"/>
    <mergeCell ref="B20:C20"/>
    <mergeCell ref="B23:C23"/>
    <mergeCell ref="B24:C25"/>
    <mergeCell ref="D18:S18"/>
    <mergeCell ref="D24:S24"/>
    <mergeCell ref="N25:O25"/>
    <mergeCell ref="P25:Q25"/>
    <mergeCell ref="R25:S25"/>
    <mergeCell ref="P13:Q14"/>
    <mergeCell ref="P11:Q11"/>
    <mergeCell ref="P10:Q10"/>
    <mergeCell ref="B67:C67"/>
    <mergeCell ref="B68:C68"/>
    <mergeCell ref="B73:C73"/>
    <mergeCell ref="B59:C59"/>
    <mergeCell ref="D59:I59"/>
    <mergeCell ref="B62:C62"/>
    <mergeCell ref="B63:C63"/>
    <mergeCell ref="B65:C66"/>
    <mergeCell ref="D65:S65"/>
    <mergeCell ref="B69:C69"/>
    <mergeCell ref="B70:C70"/>
    <mergeCell ref="B71:C72"/>
    <mergeCell ref="D71:S71"/>
    <mergeCell ref="D72:E72"/>
    <mergeCell ref="F72:G72"/>
    <mergeCell ref="H72:I72"/>
    <mergeCell ref="J72:K72"/>
    <mergeCell ref="L72:M72"/>
    <mergeCell ref="N72:O72"/>
    <mergeCell ref="P72:Q72"/>
    <mergeCell ref="R72:S72"/>
    <mergeCell ref="R42:S42"/>
    <mergeCell ref="D31:S31"/>
    <mergeCell ref="B37:C38"/>
    <mergeCell ref="D37:S37"/>
    <mergeCell ref="R38:S38"/>
    <mergeCell ref="D29:E29"/>
    <mergeCell ref="F29:G29"/>
    <mergeCell ref="H29:I29"/>
    <mergeCell ref="J29:K29"/>
    <mergeCell ref="L29:M29"/>
    <mergeCell ref="N29:O29"/>
    <mergeCell ref="P29:Q29"/>
    <mergeCell ref="R29:S29"/>
    <mergeCell ref="N42:O42"/>
    <mergeCell ref="P42:Q42"/>
    <mergeCell ref="B39:C39"/>
    <mergeCell ref="B40:C40"/>
    <mergeCell ref="B41:C41"/>
    <mergeCell ref="D41:E41"/>
    <mergeCell ref="F41:G41"/>
    <mergeCell ref="H41:I41"/>
    <mergeCell ref="J41:K41"/>
    <mergeCell ref="B31:C32"/>
    <mergeCell ref="B35:C35"/>
    <mergeCell ref="R41:S41"/>
    <mergeCell ref="P9:Q9"/>
    <mergeCell ref="P8:Q8"/>
    <mergeCell ref="T13:U13"/>
    <mergeCell ref="T14:U14"/>
    <mergeCell ref="J28:K28"/>
    <mergeCell ref="P28:Q28"/>
    <mergeCell ref="L28:M28"/>
    <mergeCell ref="N28:O28"/>
    <mergeCell ref="R28:S28"/>
  </mergeCells>
  <phoneticPr fontId="17"/>
  <dataValidations xWindow="280" yWindow="482" count="5">
    <dataValidation type="list" allowBlank="1" showInputMessage="1" showErrorMessage="1" prompt="学校名に入力したものが表示されるので、選択してください。" sqref="D69:E69">
      <formula1>$E$15:$N$15</formula1>
    </dataValidation>
    <dataValidation allowBlank="1" showInputMessage="1" showErrorMessage="1" prompt="半角で入力してください" sqref="D6"/>
    <dataValidation allowBlank="1" showInputMessage="1" showErrorMessage="1" prompt="１名のみ" sqref="D11:I12 D58:I59"/>
    <dataValidation type="list" allowBlank="1" showInputMessage="1" showErrorMessage="1" prompt="学校名に入力したものが表示されるので、選択してください。" sqref="F69:S69 D75:S75">
      <formula1>$E$62:$N$62</formula1>
    </dataValidation>
    <dataValidation type="list" allowBlank="1" showInputMessage="1" showErrorMessage="1" prompt="上の学校名で入力したものが表示されます。_x000a_見えない場合は、リストの上ボタンを押してください。" sqref="D22:S22 D28:S28 D35:S35 D41:S41">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44"/>
  <sheetViews>
    <sheetView view="pageBreakPreview" topLeftCell="A10" zoomScale="60" zoomScaleNormal="75" workbookViewId="0">
      <selection activeCell="F18" sqref="F18"/>
    </sheetView>
  </sheetViews>
  <sheetFormatPr defaultColWidth="8.75" defaultRowHeight="13.5"/>
  <cols>
    <col min="1" max="1" width="7.5" style="169" customWidth="1"/>
    <col min="2" max="2" width="13.875" style="169" customWidth="1"/>
    <col min="3" max="3" width="3.5" style="169" customWidth="1"/>
    <col min="4" max="4" width="15.25" style="169" customWidth="1"/>
    <col min="5" max="5" width="7.5" style="169" customWidth="1"/>
    <col min="6" max="6" width="13.875" style="169" customWidth="1"/>
    <col min="7" max="7" width="3.5" style="169" customWidth="1"/>
    <col min="8" max="8" width="15.25" style="169" customWidth="1"/>
    <col min="9" max="9" width="8.75" style="169"/>
    <col min="10" max="10" width="7.5" style="169" customWidth="1"/>
    <col min="11" max="11" width="13.875" style="169" customWidth="1"/>
    <col min="12" max="12" width="3.5" style="169" customWidth="1"/>
    <col min="13" max="13" width="13.875" style="169" customWidth="1"/>
    <col min="14" max="14" width="3.5" style="169" customWidth="1"/>
    <col min="15" max="15" width="15.25" style="169" customWidth="1"/>
    <col min="16" max="16384" width="8.75" style="169"/>
  </cols>
  <sheetData>
    <row r="1" spans="1:21" ht="22.5" customHeight="1">
      <c r="A1" s="489" t="str">
        <f>県大会印刷シート!$A$1</f>
        <v>第46回愛知県中学生バドミントン大会申込書</v>
      </c>
      <c r="B1" s="489"/>
      <c r="C1" s="489"/>
      <c r="D1" s="489"/>
      <c r="E1" s="489"/>
      <c r="F1" s="489"/>
      <c r="G1" s="489"/>
      <c r="H1" s="489"/>
      <c r="I1" s="489"/>
      <c r="J1" s="489"/>
      <c r="K1" s="489"/>
      <c r="L1" s="489"/>
      <c r="M1" s="489"/>
      <c r="N1" s="489"/>
      <c r="O1" s="489"/>
    </row>
    <row r="2" spans="1:21" ht="22.5" customHeight="1" thickBot="1">
      <c r="M2" s="490" t="s">
        <v>456</v>
      </c>
      <c r="N2" s="490"/>
      <c r="O2" s="490"/>
      <c r="P2" s="173"/>
    </row>
    <row r="3" spans="1:21" ht="22.5" customHeight="1">
      <c r="A3" s="491" t="s">
        <v>174</v>
      </c>
      <c r="B3" s="492"/>
      <c r="C3" s="493" t="str">
        <f>クラブチーム用入力シート!D7</f>
        <v/>
      </c>
      <c r="D3" s="494"/>
      <c r="E3" s="494"/>
      <c r="F3" s="494"/>
      <c r="G3" s="494"/>
      <c r="H3" s="494"/>
      <c r="I3" s="494"/>
      <c r="J3" s="494"/>
      <c r="K3" s="494"/>
      <c r="L3" s="494"/>
      <c r="M3" s="494"/>
      <c r="N3" s="494"/>
      <c r="O3" s="495"/>
      <c r="P3" s="174"/>
    </row>
    <row r="4" spans="1:21" ht="22.5" customHeight="1">
      <c r="A4" s="468" t="s">
        <v>175</v>
      </c>
      <c r="B4" s="469"/>
      <c r="C4" s="470" t="str">
        <f>クラブチーム用入力シート!D8</f>
        <v/>
      </c>
      <c r="D4" s="471"/>
      <c r="E4" s="471"/>
      <c r="F4" s="471"/>
      <c r="G4" s="471"/>
      <c r="H4" s="471"/>
      <c r="I4" s="471"/>
      <c r="J4" s="471"/>
      <c r="K4" s="471"/>
      <c r="L4" s="471"/>
      <c r="M4" s="471"/>
      <c r="N4" s="471"/>
      <c r="O4" s="472"/>
      <c r="P4" s="174"/>
    </row>
    <row r="5" spans="1:21" ht="22.5" customHeight="1" thickBot="1">
      <c r="A5" s="473" t="s">
        <v>126</v>
      </c>
      <c r="B5" s="474"/>
      <c r="C5" s="475" t="str">
        <f>IF(クラブチーム用入力シート!D9="","",クラブチーム用入力シート!D9)</f>
        <v/>
      </c>
      <c r="D5" s="476"/>
      <c r="E5" s="476"/>
      <c r="F5" s="204"/>
      <c r="G5" s="205" t="s">
        <v>168</v>
      </c>
      <c r="H5" s="206"/>
      <c r="I5" s="474" t="s">
        <v>169</v>
      </c>
      <c r="J5" s="474"/>
      <c r="K5" s="477" t="str">
        <f>IF(クラブチーム用入力シート!D10="","",クラブチーム用入力シート!D10)</f>
        <v/>
      </c>
      <c r="L5" s="477"/>
      <c r="M5" s="477"/>
      <c r="N5" s="477"/>
      <c r="O5" s="478"/>
      <c r="P5" s="174"/>
      <c r="Q5" s="175"/>
      <c r="R5" s="175"/>
      <c r="S5" s="175"/>
      <c r="T5" s="175"/>
      <c r="U5" s="175"/>
    </row>
    <row r="6" spans="1:21" ht="22.5" customHeight="1"/>
    <row r="7" spans="1:21" ht="22.5" customHeight="1" thickBot="1">
      <c r="K7" s="479" t="s">
        <v>127</v>
      </c>
      <c r="L7" s="480"/>
      <c r="M7" s="481" t="str">
        <f>IF(クラブチーム用入力シート!D11="","",クラブチーム用入力シート!D11)</f>
        <v/>
      </c>
      <c r="N7" s="482"/>
      <c r="O7" s="483"/>
      <c r="P7" s="175"/>
      <c r="Q7" s="175"/>
      <c r="R7" s="175"/>
    </row>
    <row r="8" spans="1:21" ht="27" customHeight="1" thickBot="1">
      <c r="A8" s="200" t="s">
        <v>128</v>
      </c>
      <c r="B8" s="195" t="s">
        <v>135</v>
      </c>
      <c r="C8" s="196" t="s">
        <v>133</v>
      </c>
      <c r="D8" s="197" t="s">
        <v>457</v>
      </c>
      <c r="E8" s="200" t="s">
        <v>128</v>
      </c>
      <c r="F8" s="195" t="s">
        <v>135</v>
      </c>
      <c r="G8" s="196" t="s">
        <v>133</v>
      </c>
      <c r="H8" s="197" t="s">
        <v>457</v>
      </c>
      <c r="J8" s="200" t="s">
        <v>128</v>
      </c>
      <c r="K8" s="195" t="s">
        <v>135</v>
      </c>
      <c r="L8" s="196" t="s">
        <v>133</v>
      </c>
      <c r="M8" s="198" t="s">
        <v>458</v>
      </c>
      <c r="N8" s="196" t="s">
        <v>133</v>
      </c>
      <c r="O8" s="199" t="s">
        <v>457</v>
      </c>
      <c r="Q8" s="175"/>
      <c r="R8" s="175"/>
      <c r="S8" s="175"/>
      <c r="T8" s="175"/>
      <c r="U8" s="175"/>
    </row>
    <row r="9" spans="1:21" ht="32.1" customHeight="1">
      <c r="A9" s="201" t="s">
        <v>195</v>
      </c>
      <c r="B9" s="264">
        <f>HLOOKUP(A9,クラブチーム用入力シート!$D$19:$S$23,2,0)</f>
        <v>0</v>
      </c>
      <c r="C9" s="265">
        <f>HLOOKUP(A9,クラブチーム用入力シート!$D$19:$S$23,3,0)</f>
        <v>0</v>
      </c>
      <c r="D9" s="266">
        <f>HLOOKUP(A9,クラブチーム用入力シート!$D$19:$S$23,4,0)</f>
        <v>0</v>
      </c>
      <c r="E9" s="201" t="s">
        <v>351</v>
      </c>
      <c r="F9" s="189">
        <f>HLOOKUP(E9,クラブチーム用入力シート!$D$19:$S$23,2,0)</f>
        <v>0</v>
      </c>
      <c r="G9" s="190">
        <f>HLOOKUP(E9,クラブチーム用入力シート!$D$19:$S$23,3,0)</f>
        <v>0</v>
      </c>
      <c r="H9" s="191">
        <f>HLOOKUP(E9,クラブチーム用入力シート!$D$19:$S$23,4,0)</f>
        <v>0</v>
      </c>
      <c r="J9" s="201" t="s">
        <v>447</v>
      </c>
      <c r="K9" s="192">
        <f>HLOOKUP(J9,クラブチーム用入力シート!$Y$25:$AF$28,3,0)</f>
        <v>0</v>
      </c>
      <c r="L9" s="193" t="e">
        <f>HLOOKUP(K9,クラブチーム用入力シート!$D$26:$S$27,2,0)</f>
        <v>#N/A</v>
      </c>
      <c r="M9" s="193">
        <f>HLOOKUP(J9,クラブチーム用入力シート!$Y$25:$AF$28,4,0)</f>
        <v>0</v>
      </c>
      <c r="N9" s="193" t="e">
        <f>HLOOKUP(M9,クラブチーム用入力シート!$D$26:$S$27,2,0)</f>
        <v>#N/A</v>
      </c>
      <c r="O9" s="194">
        <f>HLOOKUP(J9,クラブチーム用入力シート!$D$25:$S$28,4,0)</f>
        <v>0</v>
      </c>
    </row>
    <row r="10" spans="1:21" ht="32.1" customHeight="1">
      <c r="A10" s="202" t="s">
        <v>196</v>
      </c>
      <c r="B10" s="240">
        <f>HLOOKUP(A10,クラブチーム用入力シート!$D$19:$S$23,2,0)</f>
        <v>0</v>
      </c>
      <c r="C10" s="241">
        <f>HLOOKUP(A10,クラブチーム用入力シート!$D$19:$S$23,3,0)</f>
        <v>0</v>
      </c>
      <c r="D10" s="242">
        <f>HLOOKUP(A10,クラブチーム用入力シート!$D$19:$S$23,4,0)</f>
        <v>0</v>
      </c>
      <c r="E10" s="202" t="s">
        <v>352</v>
      </c>
      <c r="F10" s="187">
        <f>HLOOKUP(E10,クラブチーム用入力シート!$D$19:$S$23,2,0)</f>
        <v>0</v>
      </c>
      <c r="G10" s="168">
        <f>HLOOKUP(E10,クラブチーム用入力シート!$D$19:$S$23,3,0)</f>
        <v>0</v>
      </c>
      <c r="H10" s="182">
        <f>HLOOKUP(E10,クラブチーム用入力シート!$D$19:$S$23,4,0)</f>
        <v>0</v>
      </c>
      <c r="J10" s="202" t="s">
        <v>448</v>
      </c>
      <c r="K10" s="185">
        <f>HLOOKUP(J10,クラブチーム用入力シート!$Y$25:$AF$28,3,0)</f>
        <v>0</v>
      </c>
      <c r="L10" s="142" t="e">
        <f>HLOOKUP(K10,クラブチーム用入力シート!$D$26:$S$27,2,0)</f>
        <v>#N/A</v>
      </c>
      <c r="M10" s="142">
        <f>HLOOKUP(J10,クラブチーム用入力シート!$Y$25:$AF$28,4,0)</f>
        <v>0</v>
      </c>
      <c r="N10" s="142" t="e">
        <f>HLOOKUP(M10,クラブチーム用入力シート!$D$26:$S$27,2,0)</f>
        <v>#N/A</v>
      </c>
      <c r="O10" s="180">
        <f>HLOOKUP(J10,クラブチーム用入力シート!$D$25:$S$28,4,0)</f>
        <v>0</v>
      </c>
    </row>
    <row r="11" spans="1:21" ht="32.1" customHeight="1">
      <c r="A11" s="202" t="s">
        <v>37</v>
      </c>
      <c r="B11" s="187">
        <f>HLOOKUP(A11,クラブチーム用入力シート!$D$19:$S$23,2,0)</f>
        <v>0</v>
      </c>
      <c r="C11" s="168">
        <f>HLOOKUP(A11,クラブチーム用入力シート!$D$19:$S$23,3,0)</f>
        <v>0</v>
      </c>
      <c r="D11" s="182">
        <f>HLOOKUP(A11,クラブチーム用入力シート!$D$19:$S$23,4,0)</f>
        <v>0</v>
      </c>
      <c r="E11" s="202" t="s">
        <v>353</v>
      </c>
      <c r="F11" s="187">
        <f>HLOOKUP(E11,クラブチーム用入力シート!$D$19:$S$23,2,0)</f>
        <v>0</v>
      </c>
      <c r="G11" s="168">
        <f>HLOOKUP(E11,クラブチーム用入力シート!$D$19:$S$23,3,0)</f>
        <v>0</v>
      </c>
      <c r="H11" s="182">
        <f>HLOOKUP(E11,クラブチーム用入力シート!$D$19:$S$23,4,0)</f>
        <v>0</v>
      </c>
      <c r="J11" s="202" t="s">
        <v>449</v>
      </c>
      <c r="K11" s="185">
        <f>HLOOKUP(J11,クラブチーム用入力シート!$Y$25:$AF$28,3,0)</f>
        <v>0</v>
      </c>
      <c r="L11" s="142" t="e">
        <f>HLOOKUP(K11,クラブチーム用入力シート!$D$26:$S$27,2,0)</f>
        <v>#N/A</v>
      </c>
      <c r="M11" s="142">
        <f>HLOOKUP(J11,クラブチーム用入力シート!$Y$25:$AF$28,4,0)</f>
        <v>0</v>
      </c>
      <c r="N11" s="142" t="e">
        <f>HLOOKUP(M11,クラブチーム用入力シート!$D$26:$S$27,2,0)</f>
        <v>#N/A</v>
      </c>
      <c r="O11" s="180">
        <f>HLOOKUP(J11,クラブチーム用入力シート!$D$25:$S$28,4,0)</f>
        <v>0</v>
      </c>
    </row>
    <row r="12" spans="1:21" ht="32.1" customHeight="1">
      <c r="A12" s="202" t="s">
        <v>38</v>
      </c>
      <c r="B12" s="187">
        <f>HLOOKUP(A12,クラブチーム用入力シート!$D$19:$S$23,2,0)</f>
        <v>0</v>
      </c>
      <c r="C12" s="168">
        <f>HLOOKUP(A12,クラブチーム用入力シート!$D$19:$S$23,3,0)</f>
        <v>0</v>
      </c>
      <c r="D12" s="182">
        <f>HLOOKUP(A12,クラブチーム用入力シート!$D$19:$S$23,4,0)</f>
        <v>0</v>
      </c>
      <c r="E12" s="202" t="s">
        <v>354</v>
      </c>
      <c r="F12" s="187">
        <f>HLOOKUP(E12,クラブチーム用入力シート!$D$19:$S$23,2,0)</f>
        <v>0</v>
      </c>
      <c r="G12" s="168">
        <f>HLOOKUP(E12,クラブチーム用入力シート!$D$19:$S$23,3,0)</f>
        <v>0</v>
      </c>
      <c r="H12" s="182">
        <f>HLOOKUP(E12,クラブチーム用入力シート!$D$19:$S$23,4,0)</f>
        <v>0</v>
      </c>
      <c r="J12" s="202" t="s">
        <v>450</v>
      </c>
      <c r="K12" s="185">
        <f>HLOOKUP(J12,クラブチーム用入力シート!$Y$25:$AF$28,3,0)</f>
        <v>0</v>
      </c>
      <c r="L12" s="142" t="e">
        <f>HLOOKUP(K12,クラブチーム用入力シート!$D$26:$S$27,2,0)</f>
        <v>#N/A</v>
      </c>
      <c r="M12" s="142">
        <f>HLOOKUP(J12,クラブチーム用入力シート!$Y$25:$AF$28,4,0)</f>
        <v>0</v>
      </c>
      <c r="N12" s="142" t="e">
        <f>HLOOKUP(M12,クラブチーム用入力シート!$D$26:$S$27,2,0)</f>
        <v>#N/A</v>
      </c>
      <c r="O12" s="180">
        <f>HLOOKUP(J12,クラブチーム用入力シート!$D$25:$S$28,4,0)</f>
        <v>0</v>
      </c>
    </row>
    <row r="13" spans="1:21" ht="32.1" customHeight="1">
      <c r="A13" s="202" t="s">
        <v>39</v>
      </c>
      <c r="B13" s="187">
        <f>HLOOKUP(A13,クラブチーム用入力シート!$D$19:$S$23,2,0)</f>
        <v>0</v>
      </c>
      <c r="C13" s="168">
        <f>HLOOKUP(A13,クラブチーム用入力シート!$D$19:$S$23,3,0)</f>
        <v>0</v>
      </c>
      <c r="D13" s="182">
        <f>HLOOKUP(A13,クラブチーム用入力シート!$D$19:$S$23,4,0)</f>
        <v>0</v>
      </c>
      <c r="E13" s="202" t="s">
        <v>355</v>
      </c>
      <c r="F13" s="187">
        <f>HLOOKUP(E13,クラブチーム用入力シート!$D$19:$S$23,2,0)</f>
        <v>0</v>
      </c>
      <c r="G13" s="168">
        <f>HLOOKUP(E13,クラブチーム用入力シート!$D$19:$S$23,3,0)</f>
        <v>0</v>
      </c>
      <c r="H13" s="182">
        <f>HLOOKUP(E13,クラブチーム用入力シート!$D$19:$S$23,4,0)</f>
        <v>0</v>
      </c>
      <c r="J13" s="202" t="s">
        <v>213</v>
      </c>
      <c r="K13" s="185">
        <f>HLOOKUP(J13,クラブチーム用入力シート!$Y$25:$AF$28,3,0)</f>
        <v>0</v>
      </c>
      <c r="L13" s="142" t="e">
        <f>HLOOKUP(K13,クラブチーム用入力シート!$D$26:$S$27,2,0)</f>
        <v>#N/A</v>
      </c>
      <c r="M13" s="142">
        <f>HLOOKUP(J13,クラブチーム用入力シート!$Y$25:$AF$28,4,0)</f>
        <v>0</v>
      </c>
      <c r="N13" s="142" t="e">
        <f>HLOOKUP(M13,クラブチーム用入力シート!$D$26:$S$27,2,0)</f>
        <v>#N/A</v>
      </c>
      <c r="O13" s="180">
        <f>HLOOKUP(J13,クラブチーム用入力シート!$D$25:$S$28,4,0)</f>
        <v>0</v>
      </c>
    </row>
    <row r="14" spans="1:21" ht="32.1" customHeight="1">
      <c r="A14" s="202" t="s">
        <v>40</v>
      </c>
      <c r="B14" s="187">
        <f>HLOOKUP(A14,クラブチーム用入力シート!$D$19:$S$23,2,0)</f>
        <v>0</v>
      </c>
      <c r="C14" s="168">
        <f>HLOOKUP(A14,クラブチーム用入力シート!$D$19:$S$23,3,0)</f>
        <v>0</v>
      </c>
      <c r="D14" s="182">
        <f>HLOOKUP(A14,クラブチーム用入力シート!$D$19:$S$23,4,0)</f>
        <v>0</v>
      </c>
      <c r="E14" s="202" t="s">
        <v>356</v>
      </c>
      <c r="F14" s="187">
        <f>HLOOKUP(E14,クラブチーム用入力シート!$D$19:$S$23,2,0)</f>
        <v>0</v>
      </c>
      <c r="G14" s="168">
        <f>HLOOKUP(E14,クラブチーム用入力シート!$D$19:$S$23,3,0)</f>
        <v>0</v>
      </c>
      <c r="H14" s="182">
        <f>HLOOKUP(E14,クラブチーム用入力シート!$D$19:$S$23,4,0)</f>
        <v>0</v>
      </c>
      <c r="J14" s="202" t="s">
        <v>214</v>
      </c>
      <c r="K14" s="185">
        <f>HLOOKUP(J14,クラブチーム用入力シート!$Y$25:$AF$28,3,0)</f>
        <v>0</v>
      </c>
      <c r="L14" s="142" t="e">
        <f>HLOOKUP(K14,クラブチーム用入力シート!$D$26:$S$27,2,0)</f>
        <v>#N/A</v>
      </c>
      <c r="M14" s="142">
        <f>HLOOKUP(J14,クラブチーム用入力シート!$Y$25:$AF$28,4,0)</f>
        <v>0</v>
      </c>
      <c r="N14" s="142" t="e">
        <f>HLOOKUP(M14,クラブチーム用入力シート!$D$26:$S$27,2,0)</f>
        <v>#N/A</v>
      </c>
      <c r="O14" s="180">
        <f>HLOOKUP(J14,クラブチーム用入力シート!$D$25:$S$28,4,0)</f>
        <v>0</v>
      </c>
    </row>
    <row r="15" spans="1:21" ht="32.1" customHeight="1">
      <c r="A15" s="202" t="s">
        <v>349</v>
      </c>
      <c r="B15" s="187">
        <f>HLOOKUP(A15,クラブチーム用入力シート!$D$19:$S$23,2,0)</f>
        <v>0</v>
      </c>
      <c r="C15" s="168">
        <f>HLOOKUP(A15,クラブチーム用入力シート!$D$19:$S$23,3,0)</f>
        <v>0</v>
      </c>
      <c r="D15" s="182">
        <f>HLOOKUP(A15,クラブチーム用入力シート!$D$19:$S$23,4,0)</f>
        <v>0</v>
      </c>
      <c r="E15" s="202" t="s">
        <v>357</v>
      </c>
      <c r="F15" s="187">
        <f>HLOOKUP(E15,クラブチーム用入力シート!$D$19:$S$23,2,0)</f>
        <v>0</v>
      </c>
      <c r="G15" s="168">
        <f>HLOOKUP(E15,クラブチーム用入力シート!$D$19:$S$23,3,0)</f>
        <v>0</v>
      </c>
      <c r="H15" s="182">
        <f>HLOOKUP(E15,クラブチーム用入力シート!$D$19:$S$23,4,0)</f>
        <v>0</v>
      </c>
      <c r="J15" s="202" t="s">
        <v>388</v>
      </c>
      <c r="K15" s="185">
        <f>HLOOKUP(J15,クラブチーム用入力シート!$Y$25:$AF$28,3,0)</f>
        <v>0</v>
      </c>
      <c r="L15" s="142" t="e">
        <f>HLOOKUP(K15,クラブチーム用入力シート!$D$26:$S$27,2,0)</f>
        <v>#N/A</v>
      </c>
      <c r="M15" s="142">
        <f>HLOOKUP(J15,クラブチーム用入力シート!$Y$25:$AF$28,4,0)</f>
        <v>0</v>
      </c>
      <c r="N15" s="142" t="e">
        <f>HLOOKUP(M15,クラブチーム用入力シート!$D$26:$S$27,2,0)</f>
        <v>#N/A</v>
      </c>
      <c r="O15" s="180">
        <f>HLOOKUP(J15,クラブチーム用入力シート!$D$25:$S$28,4,0)</f>
        <v>0</v>
      </c>
    </row>
    <row r="16" spans="1:21" ht="32.1" customHeight="1" thickBot="1">
      <c r="A16" s="203" t="s">
        <v>350</v>
      </c>
      <c r="B16" s="188">
        <f>HLOOKUP(A16,クラブチーム用入力シート!$D$19:$S$23,2,0)</f>
        <v>0</v>
      </c>
      <c r="C16" s="183">
        <f>HLOOKUP(A16,クラブチーム用入力シート!$D$19:$S$23,3,0)</f>
        <v>0</v>
      </c>
      <c r="D16" s="184">
        <f>HLOOKUP(A16,クラブチーム用入力シート!$D$19:$S$23,4,0)</f>
        <v>0</v>
      </c>
      <c r="E16" s="203" t="s">
        <v>358</v>
      </c>
      <c r="F16" s="188">
        <f>HLOOKUP(E16,クラブチーム用入力シート!$D$19:$S$23,2,0)</f>
        <v>0</v>
      </c>
      <c r="G16" s="183">
        <f>HLOOKUP(E16,クラブチーム用入力シート!$D$19:$S$23,3,0)</f>
        <v>0</v>
      </c>
      <c r="H16" s="184">
        <f>HLOOKUP(E16,クラブチーム用入力シート!$D$19:$S$23,4,0)</f>
        <v>0</v>
      </c>
      <c r="J16" s="203" t="s">
        <v>435</v>
      </c>
      <c r="K16" s="186">
        <f>HLOOKUP(J16,クラブチーム用入力シート!$Y$25:$AF$28,3,0)</f>
        <v>0</v>
      </c>
      <c r="L16" s="145" t="e">
        <f>HLOOKUP(K16,クラブチーム用入力シート!$D$26:$S$27,2,0)</f>
        <v>#N/A</v>
      </c>
      <c r="M16" s="145">
        <f>HLOOKUP(J16,クラブチーム用入力シート!$Y$25:$AF$28,4,0)</f>
        <v>0</v>
      </c>
      <c r="N16" s="145" t="e">
        <f>HLOOKUP(M16,クラブチーム用入力シート!$D$26:$S$27,2,0)</f>
        <v>#N/A</v>
      </c>
      <c r="O16" s="181">
        <f>HLOOKUP(J16,クラブチーム用入力シート!$D$25:$S$28,4,0)</f>
        <v>0</v>
      </c>
    </row>
    <row r="17" spans="1:21" ht="22.5" customHeight="1" thickBot="1">
      <c r="A17" s="215"/>
      <c r="B17" s="216"/>
      <c r="C17" s="216"/>
      <c r="D17" s="216"/>
      <c r="E17" s="215"/>
      <c r="F17" s="216"/>
      <c r="G17" s="216"/>
      <c r="H17" s="216"/>
    </row>
    <row r="18" spans="1:21" ht="22.5" customHeight="1">
      <c r="B18" s="207" t="s">
        <v>500</v>
      </c>
      <c r="C18" s="208" t="s">
        <v>155</v>
      </c>
      <c r="D18" s="208"/>
      <c r="E18" s="209" t="s">
        <v>151</v>
      </c>
      <c r="H18" s="484" t="s">
        <v>180</v>
      </c>
      <c r="I18" s="484"/>
      <c r="J18" s="484"/>
      <c r="K18" s="484"/>
      <c r="L18" s="484"/>
      <c r="M18" s="484"/>
      <c r="N18" s="484"/>
      <c r="O18" s="484"/>
    </row>
    <row r="19" spans="1:21" ht="22.5" customHeight="1">
      <c r="B19" s="210" t="s">
        <v>221</v>
      </c>
      <c r="C19" s="176">
        <f>クラブチーム用入力シート!R8+クラブチーム用入力シート!R10</f>
        <v>0</v>
      </c>
      <c r="D19" s="170" t="s">
        <v>156</v>
      </c>
      <c r="E19" s="91">
        <f>C19*1000</f>
        <v>0</v>
      </c>
      <c r="H19" s="484"/>
      <c r="I19" s="484"/>
      <c r="J19" s="484"/>
      <c r="K19" s="484"/>
      <c r="L19" s="484"/>
      <c r="M19" s="484"/>
      <c r="N19" s="484"/>
      <c r="O19" s="484"/>
    </row>
    <row r="20" spans="1:21" ht="22.5" customHeight="1">
      <c r="B20" s="211" t="s">
        <v>222</v>
      </c>
      <c r="C20" s="178">
        <f>クラブチーム用入力シート!R9+クラブチーム用入力シート!R11</f>
        <v>0</v>
      </c>
      <c r="D20" s="172" t="s">
        <v>157</v>
      </c>
      <c r="E20" s="212">
        <f>C20*2000</f>
        <v>0</v>
      </c>
      <c r="H20" s="169" t="s">
        <v>174</v>
      </c>
      <c r="J20" s="496" t="str">
        <f>C3</f>
        <v/>
      </c>
      <c r="K20" s="496"/>
      <c r="L20" s="496"/>
      <c r="M20" s="496"/>
      <c r="N20" s="496"/>
      <c r="O20" s="496"/>
      <c r="P20" s="177"/>
      <c r="Q20" s="177"/>
      <c r="R20" s="177"/>
      <c r="S20" s="177"/>
      <c r="T20" s="177"/>
    </row>
    <row r="21" spans="1:21" ht="22.5" customHeight="1" thickBot="1">
      <c r="B21" s="485" t="s">
        <v>152</v>
      </c>
      <c r="C21" s="486"/>
      <c r="D21" s="487"/>
      <c r="E21" s="213">
        <f>E19+E20</f>
        <v>0</v>
      </c>
      <c r="H21" s="484" t="s">
        <v>178</v>
      </c>
      <c r="I21" s="484"/>
      <c r="J21" s="484"/>
      <c r="K21" s="484"/>
      <c r="L21" s="484"/>
      <c r="M21" s="484"/>
      <c r="N21" s="484"/>
      <c r="O21" s="484"/>
      <c r="P21" s="467"/>
      <c r="Q21" s="467"/>
      <c r="R21" s="467"/>
      <c r="S21" s="467"/>
      <c r="T21" s="171"/>
    </row>
    <row r="22" spans="1:21" ht="22.5" customHeight="1">
      <c r="B22" s="488"/>
      <c r="C22" s="488"/>
      <c r="D22" s="488"/>
      <c r="E22" s="488"/>
      <c r="F22" s="488"/>
      <c r="G22" s="488"/>
      <c r="H22" s="484"/>
      <c r="I22" s="484"/>
      <c r="J22" s="484"/>
      <c r="K22" s="484"/>
      <c r="L22" s="484"/>
      <c r="M22" s="484"/>
      <c r="N22" s="484"/>
      <c r="O22" s="484"/>
      <c r="P22" s="467"/>
      <c r="Q22" s="467"/>
      <c r="R22" s="467"/>
      <c r="S22" s="467"/>
      <c r="T22" s="171"/>
    </row>
    <row r="23" spans="1:21" ht="22.5" customHeight="1">
      <c r="A23" s="489" t="str">
        <f>県大会印刷シート!$A$1</f>
        <v>第46回愛知県中学生バドミントン大会申込書</v>
      </c>
      <c r="B23" s="489"/>
      <c r="C23" s="489"/>
      <c r="D23" s="489"/>
      <c r="E23" s="489"/>
      <c r="F23" s="489"/>
      <c r="G23" s="489"/>
      <c r="H23" s="489"/>
      <c r="I23" s="489"/>
      <c r="J23" s="489"/>
      <c r="K23" s="489"/>
      <c r="L23" s="489"/>
      <c r="M23" s="489"/>
      <c r="N23" s="489"/>
      <c r="O23" s="489"/>
    </row>
    <row r="24" spans="1:21" ht="22.5" customHeight="1" thickBot="1">
      <c r="M24" s="490" t="s">
        <v>459</v>
      </c>
      <c r="N24" s="490"/>
      <c r="O24" s="490"/>
      <c r="P24" s="173"/>
      <c r="Q24" s="239" t="s">
        <v>490</v>
      </c>
    </row>
    <row r="25" spans="1:21" ht="22.5" customHeight="1">
      <c r="A25" s="491" t="s">
        <v>174</v>
      </c>
      <c r="B25" s="492"/>
      <c r="C25" s="493" t="str">
        <f>C3</f>
        <v/>
      </c>
      <c r="D25" s="494"/>
      <c r="E25" s="494"/>
      <c r="F25" s="494"/>
      <c r="G25" s="494"/>
      <c r="H25" s="494"/>
      <c r="I25" s="494"/>
      <c r="J25" s="494"/>
      <c r="K25" s="494"/>
      <c r="L25" s="494"/>
      <c r="M25" s="494"/>
      <c r="N25" s="494"/>
      <c r="O25" s="495"/>
      <c r="P25" s="174"/>
      <c r="Q25" s="239" t="s">
        <v>491</v>
      </c>
    </row>
    <row r="26" spans="1:21" ht="22.5" customHeight="1">
      <c r="A26" s="468" t="s">
        <v>175</v>
      </c>
      <c r="B26" s="469"/>
      <c r="C26" s="470" t="str">
        <f>C4</f>
        <v/>
      </c>
      <c r="D26" s="471"/>
      <c r="E26" s="471"/>
      <c r="F26" s="471"/>
      <c r="G26" s="471"/>
      <c r="H26" s="471"/>
      <c r="I26" s="471"/>
      <c r="J26" s="471"/>
      <c r="K26" s="471"/>
      <c r="L26" s="471"/>
      <c r="M26" s="471"/>
      <c r="N26" s="471"/>
      <c r="O26" s="472"/>
      <c r="P26" s="174"/>
    </row>
    <row r="27" spans="1:21" ht="22.5" customHeight="1" thickBot="1">
      <c r="A27" s="473" t="s">
        <v>126</v>
      </c>
      <c r="B27" s="474"/>
      <c r="C27" s="475" t="str">
        <f>C5</f>
        <v/>
      </c>
      <c r="D27" s="476"/>
      <c r="E27" s="476"/>
      <c r="F27" s="204"/>
      <c r="G27" s="205" t="s">
        <v>168</v>
      </c>
      <c r="H27" s="206"/>
      <c r="I27" s="474" t="s">
        <v>169</v>
      </c>
      <c r="J27" s="474"/>
      <c r="K27" s="477" t="str">
        <f>K5</f>
        <v/>
      </c>
      <c r="L27" s="477"/>
      <c r="M27" s="477"/>
      <c r="N27" s="477"/>
      <c r="O27" s="478"/>
      <c r="P27" s="174"/>
      <c r="Q27" s="175"/>
      <c r="R27" s="175"/>
      <c r="S27" s="175"/>
      <c r="T27" s="175"/>
      <c r="U27" s="175"/>
    </row>
    <row r="28" spans="1:21" ht="22.5" customHeight="1"/>
    <row r="29" spans="1:21" ht="22.5" customHeight="1" thickBot="1">
      <c r="K29" s="479" t="s">
        <v>127</v>
      </c>
      <c r="L29" s="480"/>
      <c r="M29" s="481" t="str">
        <f>IF(クラブチーム用入力シート!D12="","",クラブチーム用入力シート!D12)</f>
        <v/>
      </c>
      <c r="N29" s="482"/>
      <c r="O29" s="483"/>
      <c r="P29" s="175"/>
      <c r="Q29" s="175"/>
      <c r="R29" s="175"/>
    </row>
    <row r="30" spans="1:21" ht="27" customHeight="1" thickBot="1">
      <c r="A30" s="200" t="s">
        <v>128</v>
      </c>
      <c r="B30" s="195" t="s">
        <v>135</v>
      </c>
      <c r="C30" s="196" t="s">
        <v>133</v>
      </c>
      <c r="D30" s="197" t="s">
        <v>457</v>
      </c>
      <c r="E30" s="200" t="s">
        <v>128</v>
      </c>
      <c r="F30" s="195" t="s">
        <v>135</v>
      </c>
      <c r="G30" s="196" t="s">
        <v>133</v>
      </c>
      <c r="H30" s="197" t="s">
        <v>457</v>
      </c>
      <c r="J30" s="200" t="s">
        <v>128</v>
      </c>
      <c r="K30" s="195" t="s">
        <v>135</v>
      </c>
      <c r="L30" s="196" t="s">
        <v>133</v>
      </c>
      <c r="M30" s="198" t="s">
        <v>458</v>
      </c>
      <c r="N30" s="196" t="s">
        <v>133</v>
      </c>
      <c r="O30" s="199" t="s">
        <v>457</v>
      </c>
      <c r="Q30" s="175"/>
      <c r="R30" s="175"/>
      <c r="S30" s="175"/>
      <c r="T30" s="175"/>
      <c r="U30" s="175"/>
    </row>
    <row r="31" spans="1:21" ht="32.1" customHeight="1">
      <c r="A31" s="201" t="s">
        <v>374</v>
      </c>
      <c r="B31" s="264">
        <f>HLOOKUP(A31,クラブチーム用入力シート!$D$32:$S$35,2,0)</f>
        <v>0</v>
      </c>
      <c r="C31" s="265">
        <f>HLOOKUP(A31,クラブチーム用入力シート!$D$32:$S$35,3,0)</f>
        <v>0</v>
      </c>
      <c r="D31" s="266">
        <f>HLOOKUP(A31,クラブチーム用入力シート!$D$32:$S$35,4,0)</f>
        <v>0</v>
      </c>
      <c r="E31" s="201" t="s">
        <v>365</v>
      </c>
      <c r="F31" s="189">
        <f>HLOOKUP(E31,クラブチーム用入力シート!$D$32:$S$35,2,0)</f>
        <v>0</v>
      </c>
      <c r="G31" s="190">
        <f>HLOOKUP(E31,クラブチーム用入力シート!$D$32:$S$35,3,0)</f>
        <v>0</v>
      </c>
      <c r="H31" s="191">
        <f>HLOOKUP(E31,クラブチーム用入力シート!$D$32:$S$35,4,0)</f>
        <v>0</v>
      </c>
      <c r="J31" s="217" t="s">
        <v>377</v>
      </c>
      <c r="K31" s="218">
        <f>HLOOKUP(J31,クラブチーム用入力シート!$Y$38:$AF$41,3,0)</f>
        <v>0</v>
      </c>
      <c r="L31" s="214" t="e">
        <f>HLOOKUP(K31,クラブチーム用入力シート!$D$39:$S$41,2,0)</f>
        <v>#N/A</v>
      </c>
      <c r="M31" s="214">
        <f>HLOOKUP(J31,クラブチーム用入力シート!$Y$38:$AF$41,4,0)</f>
        <v>0</v>
      </c>
      <c r="N31" s="214" t="e">
        <f>HLOOKUP(M31,クラブチーム用入力シート!$D$39:$S$41,2,0)</f>
        <v>#N/A</v>
      </c>
      <c r="O31" s="219">
        <f>HLOOKUP(J31,クラブチーム用入力シート!$D$38:$S$41,4,0)</f>
        <v>0</v>
      </c>
    </row>
    <row r="32" spans="1:21" ht="32.1" customHeight="1">
      <c r="A32" s="202" t="s">
        <v>375</v>
      </c>
      <c r="B32" s="240">
        <f>HLOOKUP(A32,クラブチーム用入力シート!$D$32:$S$35,2,0)</f>
        <v>0</v>
      </c>
      <c r="C32" s="241">
        <f>HLOOKUP(A32,クラブチーム用入力シート!$D$32:$S$35,3,0)</f>
        <v>0</v>
      </c>
      <c r="D32" s="242">
        <f>HLOOKUP(A32,クラブチーム用入力シート!$D$32:$S$35,4,0)</f>
        <v>0</v>
      </c>
      <c r="E32" s="202" t="s">
        <v>366</v>
      </c>
      <c r="F32" s="187">
        <f>HLOOKUP(E32,クラブチーム用入力シート!$D$32:$S$35,2,0)</f>
        <v>0</v>
      </c>
      <c r="G32" s="168">
        <f>HLOOKUP(E32,クラブチーム用入力シート!$D$32:$S$35,3,0)</f>
        <v>0</v>
      </c>
      <c r="H32" s="182">
        <f>HLOOKUP(E32,クラブチーム用入力シート!$D$32:$S$35,4,0)</f>
        <v>0</v>
      </c>
      <c r="J32" s="202" t="s">
        <v>378</v>
      </c>
      <c r="K32" s="192">
        <f>HLOOKUP(J32,クラブチーム用入力シート!$Y$38:$AF$41,3,0)</f>
        <v>0</v>
      </c>
      <c r="L32" s="193" t="e">
        <f>HLOOKUP(K32,クラブチーム用入力シート!$D$39:$S$41,2,0)</f>
        <v>#N/A</v>
      </c>
      <c r="M32" s="193">
        <f>HLOOKUP(J32,クラブチーム用入力シート!$Y$38:$AF$41,4,0)</f>
        <v>0</v>
      </c>
      <c r="N32" s="193" t="e">
        <f>HLOOKUP(M32,クラブチーム用入力シート!$D$39:$S$41,2,0)</f>
        <v>#N/A</v>
      </c>
      <c r="O32" s="180">
        <f>HLOOKUP(J32,クラブチーム用入力シート!$D$38:$S$41,4,0)</f>
        <v>0</v>
      </c>
    </row>
    <row r="33" spans="1:20" ht="32.1" customHeight="1">
      <c r="A33" s="202" t="s">
        <v>359</v>
      </c>
      <c r="B33" s="187">
        <f>HLOOKUP(A33,クラブチーム用入力シート!$D$32:$S$35,2,0)</f>
        <v>0</v>
      </c>
      <c r="C33" s="168">
        <f>HLOOKUP(A33,クラブチーム用入力シート!$D$32:$S$35,3,0)</f>
        <v>0</v>
      </c>
      <c r="D33" s="182">
        <f>HLOOKUP(A33,クラブチーム用入力シート!$D$32:$S$35,4,0)</f>
        <v>0</v>
      </c>
      <c r="E33" s="202" t="s">
        <v>367</v>
      </c>
      <c r="F33" s="187">
        <f>HLOOKUP(E33,クラブチーム用入力シート!$D$32:$S$35,2,0)</f>
        <v>0</v>
      </c>
      <c r="G33" s="168">
        <f>HLOOKUP(E33,クラブチーム用入力シート!$D$32:$S$35,3,0)</f>
        <v>0</v>
      </c>
      <c r="H33" s="182">
        <f>HLOOKUP(E33,クラブチーム用入力シート!$D$32:$S$35,4,0)</f>
        <v>0</v>
      </c>
      <c r="J33" s="202" t="s">
        <v>379</v>
      </c>
      <c r="K33" s="192">
        <f>HLOOKUP(J33,クラブチーム用入力シート!$Y$38:$AF$41,3,0)</f>
        <v>0</v>
      </c>
      <c r="L33" s="193" t="e">
        <f>HLOOKUP(K33,クラブチーム用入力シート!$D$39:$S$41,2,0)</f>
        <v>#N/A</v>
      </c>
      <c r="M33" s="193">
        <f>HLOOKUP(J33,クラブチーム用入力シート!$Y$38:$AF$41,4,0)</f>
        <v>0</v>
      </c>
      <c r="N33" s="193" t="e">
        <f>HLOOKUP(M33,クラブチーム用入力シート!$D$39:$S$41,2,0)</f>
        <v>#N/A</v>
      </c>
      <c r="O33" s="180">
        <f>HLOOKUP(J33,クラブチーム用入力シート!$D$38:$S$41,4,0)</f>
        <v>0</v>
      </c>
    </row>
    <row r="34" spans="1:20" ht="32.1" customHeight="1">
      <c r="A34" s="202" t="s">
        <v>360</v>
      </c>
      <c r="B34" s="187">
        <f>HLOOKUP(A34,クラブチーム用入力シート!$D$32:$S$35,2,0)</f>
        <v>0</v>
      </c>
      <c r="C34" s="168">
        <f>HLOOKUP(A34,クラブチーム用入力シート!$D$32:$S$35,3,0)</f>
        <v>0</v>
      </c>
      <c r="D34" s="182">
        <f>HLOOKUP(A34,クラブチーム用入力シート!$D$32:$S$35,4,0)</f>
        <v>0</v>
      </c>
      <c r="E34" s="202" t="s">
        <v>368</v>
      </c>
      <c r="F34" s="187">
        <f>HLOOKUP(E34,クラブチーム用入力シート!$D$32:$S$35,2,0)</f>
        <v>0</v>
      </c>
      <c r="G34" s="168">
        <f>HLOOKUP(E34,クラブチーム用入力シート!$D$32:$S$35,3,0)</f>
        <v>0</v>
      </c>
      <c r="H34" s="182">
        <f>HLOOKUP(E34,クラブチーム用入力シート!$D$32:$S$35,4,0)</f>
        <v>0</v>
      </c>
      <c r="J34" s="202" t="s">
        <v>380</v>
      </c>
      <c r="K34" s="192">
        <f>HLOOKUP(J34,クラブチーム用入力シート!$Y$38:$AF$41,3,0)</f>
        <v>0</v>
      </c>
      <c r="L34" s="193" t="e">
        <f>HLOOKUP(K34,クラブチーム用入力シート!$D$39:$S$41,2,0)</f>
        <v>#N/A</v>
      </c>
      <c r="M34" s="193">
        <f>HLOOKUP(J34,クラブチーム用入力シート!$Y$38:$AF$41,4,0)</f>
        <v>0</v>
      </c>
      <c r="N34" s="193" t="e">
        <f>HLOOKUP(M34,クラブチーム用入力シート!$D$39:$S$41,2,0)</f>
        <v>#N/A</v>
      </c>
      <c r="O34" s="180">
        <f>HLOOKUP(J34,クラブチーム用入力シート!$D$38:$S$41,4,0)</f>
        <v>0</v>
      </c>
    </row>
    <row r="35" spans="1:20" ht="32.1" customHeight="1">
      <c r="A35" s="202" t="s">
        <v>361</v>
      </c>
      <c r="B35" s="187">
        <f>HLOOKUP(A35,クラブチーム用入力シート!$D$32:$S$35,2,0)</f>
        <v>0</v>
      </c>
      <c r="C35" s="168">
        <f>HLOOKUP(A35,クラブチーム用入力シート!$D$32:$S$35,3,0)</f>
        <v>0</v>
      </c>
      <c r="D35" s="182">
        <f>HLOOKUP(A35,クラブチーム用入力シート!$D$32:$S$35,4,0)</f>
        <v>0</v>
      </c>
      <c r="E35" s="202" t="s">
        <v>369</v>
      </c>
      <c r="F35" s="187">
        <f>HLOOKUP(E35,クラブチーム用入力シート!$D$32:$S$35,2,0)</f>
        <v>0</v>
      </c>
      <c r="G35" s="168">
        <f>HLOOKUP(E35,クラブチーム用入力シート!$D$32:$S$35,3,0)</f>
        <v>0</v>
      </c>
      <c r="H35" s="182">
        <f>HLOOKUP(E35,クラブチーム用入力シート!$D$32:$S$35,4,0)</f>
        <v>0</v>
      </c>
      <c r="J35" s="202" t="s">
        <v>381</v>
      </c>
      <c r="K35" s="192">
        <f>HLOOKUP(J35,クラブチーム用入力シート!$Y$38:$AF$41,3,0)</f>
        <v>0</v>
      </c>
      <c r="L35" s="193" t="e">
        <f>HLOOKUP(K35,クラブチーム用入力シート!$D$39:$S$41,2,0)</f>
        <v>#N/A</v>
      </c>
      <c r="M35" s="193">
        <f>HLOOKUP(J35,クラブチーム用入力シート!$Y$38:$AF$41,4,0)</f>
        <v>0</v>
      </c>
      <c r="N35" s="193" t="e">
        <f>HLOOKUP(M35,クラブチーム用入力シート!$D$39:$S$41,2,0)</f>
        <v>#N/A</v>
      </c>
      <c r="O35" s="180">
        <f>HLOOKUP(J35,クラブチーム用入力シート!$D$38:$S$41,4,0)</f>
        <v>0</v>
      </c>
    </row>
    <row r="36" spans="1:20" ht="32.1" customHeight="1">
      <c r="A36" s="202" t="s">
        <v>362</v>
      </c>
      <c r="B36" s="187">
        <f>HLOOKUP(A36,クラブチーム用入力シート!$D$32:$S$35,2,0)</f>
        <v>0</v>
      </c>
      <c r="C36" s="168">
        <f>HLOOKUP(A36,クラブチーム用入力シート!$D$32:$S$35,3,0)</f>
        <v>0</v>
      </c>
      <c r="D36" s="182">
        <f>HLOOKUP(A36,クラブチーム用入力シート!$D$32:$S$35,4,0)</f>
        <v>0</v>
      </c>
      <c r="E36" s="202" t="s">
        <v>370</v>
      </c>
      <c r="F36" s="187">
        <f>HLOOKUP(E36,クラブチーム用入力シート!$D$32:$S$35,2,0)</f>
        <v>0</v>
      </c>
      <c r="G36" s="168">
        <f>HLOOKUP(E36,クラブチーム用入力シート!$D$32:$S$35,3,0)</f>
        <v>0</v>
      </c>
      <c r="H36" s="182">
        <f>HLOOKUP(E36,クラブチーム用入力シート!$D$32:$S$35,4,0)</f>
        <v>0</v>
      </c>
      <c r="J36" s="202" t="s">
        <v>436</v>
      </c>
      <c r="K36" s="192">
        <f>HLOOKUP(J36,クラブチーム用入力シート!$Y$38:$AF$41,3,0)</f>
        <v>0</v>
      </c>
      <c r="L36" s="193" t="e">
        <f>HLOOKUP(K36,クラブチーム用入力シート!$D$39:$S$41,2,0)</f>
        <v>#N/A</v>
      </c>
      <c r="M36" s="193">
        <f>HLOOKUP(J36,クラブチーム用入力シート!$Y$38:$AF$41,4,0)</f>
        <v>0</v>
      </c>
      <c r="N36" s="193" t="e">
        <f>HLOOKUP(M36,クラブチーム用入力シート!$D$39:$S$41,2,0)</f>
        <v>#N/A</v>
      </c>
      <c r="O36" s="180">
        <f>HLOOKUP(J36,クラブチーム用入力シート!$D$38:$S$41,4,0)</f>
        <v>0</v>
      </c>
    </row>
    <row r="37" spans="1:20" ht="32.1" customHeight="1">
      <c r="A37" s="202" t="s">
        <v>363</v>
      </c>
      <c r="B37" s="187">
        <f>HLOOKUP(A37,クラブチーム用入力シート!$D$32:$S$35,2,0)</f>
        <v>0</v>
      </c>
      <c r="C37" s="168">
        <f>HLOOKUP(A37,クラブチーム用入力シート!$D$32:$S$35,3,0)</f>
        <v>0</v>
      </c>
      <c r="D37" s="182">
        <f>HLOOKUP(A37,クラブチーム用入力シート!$D$32:$S$35,4,0)</f>
        <v>0</v>
      </c>
      <c r="E37" s="202" t="s">
        <v>371</v>
      </c>
      <c r="F37" s="187">
        <f>HLOOKUP(E37,クラブチーム用入力シート!$D$32:$S$35,2,0)</f>
        <v>0</v>
      </c>
      <c r="G37" s="168">
        <f>HLOOKUP(E37,クラブチーム用入力シート!$D$32:$S$35,3,0)</f>
        <v>0</v>
      </c>
      <c r="H37" s="182">
        <f>HLOOKUP(E37,クラブチーム用入力シート!$D$32:$S$35,4,0)</f>
        <v>0</v>
      </c>
      <c r="J37" s="202" t="s">
        <v>437</v>
      </c>
      <c r="K37" s="192">
        <f>HLOOKUP(J37,クラブチーム用入力シート!$Y$38:$AF$41,3,0)</f>
        <v>0</v>
      </c>
      <c r="L37" s="193" t="e">
        <f>HLOOKUP(K37,クラブチーム用入力シート!$D$39:$S$41,2,0)</f>
        <v>#N/A</v>
      </c>
      <c r="M37" s="193">
        <f>HLOOKUP(J37,クラブチーム用入力シート!$Y$38:$AF$41,4,0)</f>
        <v>0</v>
      </c>
      <c r="N37" s="193" t="e">
        <f>HLOOKUP(M37,クラブチーム用入力シート!$D$39:$S$41,2,0)</f>
        <v>#N/A</v>
      </c>
      <c r="O37" s="180">
        <f>HLOOKUP(J37,クラブチーム用入力シート!$D$38:$S$41,4,0)</f>
        <v>0</v>
      </c>
    </row>
    <row r="38" spans="1:20" ht="32.1" customHeight="1" thickBot="1">
      <c r="A38" s="203" t="s">
        <v>364</v>
      </c>
      <c r="B38" s="188">
        <f>HLOOKUP(A38,クラブチーム用入力シート!$D$32:$S$35,2,0)</f>
        <v>0</v>
      </c>
      <c r="C38" s="183">
        <f>HLOOKUP(A38,クラブチーム用入力シート!$D$32:$S$35,3,0)</f>
        <v>0</v>
      </c>
      <c r="D38" s="184">
        <f>HLOOKUP(A38,クラブチーム用入力シート!$D$32:$S$35,4,0)</f>
        <v>0</v>
      </c>
      <c r="E38" s="203" t="s">
        <v>372</v>
      </c>
      <c r="F38" s="188">
        <f>HLOOKUP(E38,クラブチーム用入力シート!$D$32:$S$35,2,0)</f>
        <v>0</v>
      </c>
      <c r="G38" s="183">
        <f>HLOOKUP(E38,クラブチーム用入力シート!$D$32:$S$35,3,0)</f>
        <v>0</v>
      </c>
      <c r="H38" s="184">
        <f>HLOOKUP(E38,クラブチーム用入力シート!$D$32:$S$35,4,0)</f>
        <v>0</v>
      </c>
      <c r="J38" s="203" t="s">
        <v>438</v>
      </c>
      <c r="K38" s="220">
        <f>HLOOKUP(J38,クラブチーム用入力シート!$Y$38:$AF$41,3,0)</f>
        <v>0</v>
      </c>
      <c r="L38" s="221" t="e">
        <f>HLOOKUP(K38,クラブチーム用入力シート!$D$39:$S$41,2,0)</f>
        <v>#N/A</v>
      </c>
      <c r="M38" s="221">
        <f>HLOOKUP(J38,クラブチーム用入力シート!$Y$38:$AF$41,4,0)</f>
        <v>0</v>
      </c>
      <c r="N38" s="221" t="e">
        <f>HLOOKUP(M38,クラブチーム用入力シート!$D$39:$S$41,2,0)</f>
        <v>#N/A</v>
      </c>
      <c r="O38" s="181">
        <f>HLOOKUP(J38,クラブチーム用入力シート!$D$38:$S$41,4,0)</f>
        <v>0</v>
      </c>
    </row>
    <row r="39" spans="1:20" ht="22.5" customHeight="1" thickBot="1">
      <c r="A39" s="215"/>
      <c r="B39" s="216"/>
      <c r="C39" s="216"/>
      <c r="D39" s="216"/>
      <c r="E39" s="215"/>
      <c r="F39" s="216"/>
      <c r="G39" s="216"/>
      <c r="H39" s="216"/>
    </row>
    <row r="40" spans="1:20" ht="22.5" customHeight="1">
      <c r="B40" s="207" t="s">
        <v>500</v>
      </c>
      <c r="C40" s="208" t="s">
        <v>155</v>
      </c>
      <c r="D40" s="208"/>
      <c r="E40" s="209" t="s">
        <v>151</v>
      </c>
      <c r="F40" s="222"/>
      <c r="G40" s="222"/>
      <c r="H40" s="484" t="s">
        <v>180</v>
      </c>
      <c r="I40" s="484"/>
      <c r="J40" s="484"/>
      <c r="K40" s="484"/>
      <c r="L40" s="484"/>
      <c r="M40" s="484"/>
      <c r="N40" s="484"/>
      <c r="O40" s="484"/>
    </row>
    <row r="41" spans="1:20" ht="22.5" customHeight="1">
      <c r="B41" s="210" t="s">
        <v>221</v>
      </c>
      <c r="C41" s="176">
        <f>C19</f>
        <v>0</v>
      </c>
      <c r="D41" s="170" t="s">
        <v>156</v>
      </c>
      <c r="E41" s="91">
        <f>C41*1000</f>
        <v>0</v>
      </c>
      <c r="F41" s="222"/>
      <c r="G41" s="222"/>
      <c r="H41" s="484"/>
      <c r="I41" s="484"/>
      <c r="J41" s="484"/>
      <c r="K41" s="484"/>
      <c r="L41" s="484"/>
      <c r="M41" s="484"/>
      <c r="N41" s="484"/>
      <c r="O41" s="484"/>
    </row>
    <row r="42" spans="1:20" ht="22.5" customHeight="1">
      <c r="B42" s="211" t="s">
        <v>222</v>
      </c>
      <c r="C42" s="178">
        <f>C20</f>
        <v>0</v>
      </c>
      <c r="D42" s="172" t="s">
        <v>157</v>
      </c>
      <c r="E42" s="212">
        <f>C42*2000</f>
        <v>0</v>
      </c>
      <c r="F42" s="222"/>
      <c r="G42" s="222"/>
      <c r="H42" s="169" t="s">
        <v>174</v>
      </c>
      <c r="J42" s="496" t="str">
        <f>C25</f>
        <v/>
      </c>
      <c r="K42" s="496"/>
      <c r="L42" s="496"/>
      <c r="M42" s="496"/>
      <c r="N42" s="496"/>
      <c r="O42" s="496"/>
      <c r="P42" s="177"/>
      <c r="Q42" s="177"/>
      <c r="R42" s="177"/>
      <c r="S42" s="177"/>
      <c r="T42" s="177"/>
    </row>
    <row r="43" spans="1:20" ht="22.5" customHeight="1" thickBot="1">
      <c r="B43" s="485" t="s">
        <v>152</v>
      </c>
      <c r="C43" s="486"/>
      <c r="D43" s="487"/>
      <c r="E43" s="213">
        <f>E41+E42</f>
        <v>0</v>
      </c>
      <c r="F43" s="222"/>
      <c r="G43" s="222"/>
      <c r="H43" s="484" t="s">
        <v>178</v>
      </c>
      <c r="I43" s="484"/>
      <c r="J43" s="484"/>
      <c r="K43" s="484"/>
      <c r="L43" s="484"/>
      <c r="M43" s="484"/>
      <c r="N43" s="484"/>
      <c r="O43" s="484"/>
      <c r="P43" s="467"/>
      <c r="Q43" s="467"/>
      <c r="R43" s="467"/>
      <c r="S43" s="467"/>
      <c r="T43" s="171"/>
    </row>
    <row r="44" spans="1:20" ht="22.5" customHeight="1">
      <c r="B44" s="488"/>
      <c r="C44" s="488"/>
      <c r="D44" s="488"/>
      <c r="E44" s="488"/>
      <c r="F44" s="488"/>
      <c r="G44" s="488"/>
      <c r="H44" s="484"/>
      <c r="I44" s="484"/>
      <c r="J44" s="484"/>
      <c r="K44" s="484"/>
      <c r="L44" s="484"/>
      <c r="M44" s="484"/>
      <c r="N44" s="484"/>
      <c r="O44" s="484"/>
      <c r="P44" s="467"/>
      <c r="Q44" s="467"/>
      <c r="R44" s="467"/>
      <c r="S44" s="467"/>
      <c r="T44" s="171"/>
    </row>
  </sheetData>
  <mergeCells count="38">
    <mergeCell ref="P21:S22"/>
    <mergeCell ref="A1:O1"/>
    <mergeCell ref="A3:B3"/>
    <mergeCell ref="C3:O3"/>
    <mergeCell ref="A4:B4"/>
    <mergeCell ref="C4:O4"/>
    <mergeCell ref="A5:B5"/>
    <mergeCell ref="C5:E5"/>
    <mergeCell ref="H21:I22"/>
    <mergeCell ref="J21:O22"/>
    <mergeCell ref="I5:J5"/>
    <mergeCell ref="K5:O5"/>
    <mergeCell ref="J20:O20"/>
    <mergeCell ref="M2:O2"/>
    <mergeCell ref="M7:O7"/>
    <mergeCell ref="B22:G22"/>
    <mergeCell ref="A25:B25"/>
    <mergeCell ref="C25:O25"/>
    <mergeCell ref="J42:O42"/>
    <mergeCell ref="H43:I44"/>
    <mergeCell ref="J43:O44"/>
    <mergeCell ref="A23:O23"/>
    <mergeCell ref="M24:O24"/>
    <mergeCell ref="B21:D21"/>
    <mergeCell ref="H18:O19"/>
    <mergeCell ref="K7:L7"/>
    <mergeCell ref="P43:S44"/>
    <mergeCell ref="A26:B26"/>
    <mergeCell ref="C26:O26"/>
    <mergeCell ref="A27:B27"/>
    <mergeCell ref="C27:E27"/>
    <mergeCell ref="I27:J27"/>
    <mergeCell ref="K27:O27"/>
    <mergeCell ref="K29:L29"/>
    <mergeCell ref="M29:O29"/>
    <mergeCell ref="H40:O41"/>
    <mergeCell ref="B43:D43"/>
    <mergeCell ref="B44:G44"/>
  </mergeCells>
  <phoneticPr fontId="6"/>
  <pageMargins left="0.19685039370078741" right="0.11811023622047245" top="0.31496062992125984" bottom="0.19685039370078741" header="0" footer="0"/>
  <pageSetup paperSize="9" scale="97" orientation="landscape" r:id="rId1"/>
  <rowBreaks count="1" manualBreakCount="1">
    <brk id="2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学校番号一覧</vt:lpstr>
      <vt:lpstr>申込入力シート</vt:lpstr>
      <vt:lpstr>県大会印刷シート</vt:lpstr>
      <vt:lpstr>クラブチーム用入力シート</vt:lpstr>
      <vt:lpstr>クラブチーム用印刷シート</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FJ-USER</cp:lastModifiedBy>
  <cp:lastPrinted>2021-02-28T01:06:12Z</cp:lastPrinted>
  <dcterms:created xsi:type="dcterms:W3CDTF">2009-11-06T07:24:21Z</dcterms:created>
  <dcterms:modified xsi:type="dcterms:W3CDTF">2021-03-01T13:05:47Z</dcterms:modified>
</cp:coreProperties>
</file>