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バドミントン部\バド県大会\春県大会\H31春県大会\要項\"/>
    </mc:Choice>
  </mc:AlternateContent>
  <xr:revisionPtr revIDLastSave="0" documentId="13_ncr:1_{6531314E-91EE-4747-8084-D8B740CFDAF5}" xr6:coauthVersionLast="41" xr6:coauthVersionMax="41" xr10:uidLastSave="{00000000-0000-0000-0000-000000000000}"/>
  <bookViews>
    <workbookView xWindow="-110" yWindow="-110" windowWidth="19420" windowHeight="12420" tabRatio="756" activeTab="1" xr2:uid="{00000000-000D-0000-FFFF-FFFF00000000}"/>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クラブチーム用印刷シート!$A$1:$O$44</definedName>
    <definedName name="_xlnm.Print_Area" localSheetId="3">クラブチーム用入力シート!$B$1:$I$18</definedName>
    <definedName name="_xlnm.Print_Area" localSheetId="2">県大会印刷シート!$A$1:$Q$25</definedName>
    <definedName name="_xlnm.Print_Area" localSheetId="1">申込入力シート!$A$1:$H$16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6" i="18" l="1"/>
  <c r="Z73" i="18" s="1"/>
  <c r="H76" i="18"/>
  <c r="J76" i="18"/>
  <c r="L76" i="18"/>
  <c r="N76" i="18"/>
  <c r="P76" i="18"/>
  <c r="R76" i="18"/>
  <c r="D76" i="18"/>
  <c r="Y73" i="18" s="1"/>
  <c r="D70" i="18"/>
  <c r="E70" i="18"/>
  <c r="G70" i="18"/>
  <c r="AB67" i="18" s="1"/>
  <c r="H70" i="18"/>
  <c r="AC67" i="18" s="1"/>
  <c r="I70" i="18"/>
  <c r="AD67" i="18" s="1"/>
  <c r="J70" i="18"/>
  <c r="K70" i="18"/>
  <c r="L70" i="18"/>
  <c r="M70" i="18"/>
  <c r="N70" i="18"/>
  <c r="O70" i="18"/>
  <c r="P70" i="18"/>
  <c r="Q70" i="18"/>
  <c r="R70" i="18"/>
  <c r="S70" i="18"/>
  <c r="F70" i="18"/>
  <c r="AA67" i="18" s="1"/>
  <c r="AF75" i="18"/>
  <c r="AE75" i="18"/>
  <c r="AD75" i="18"/>
  <c r="AC75" i="18"/>
  <c r="AB75" i="18"/>
  <c r="AA75" i="18"/>
  <c r="Z75" i="18"/>
  <c r="Y75" i="18"/>
  <c r="AF74" i="18"/>
  <c r="AE74" i="18"/>
  <c r="AD74" i="18"/>
  <c r="AC74" i="18"/>
  <c r="AB74" i="18"/>
  <c r="AA74" i="18"/>
  <c r="Z74" i="18"/>
  <c r="Y74" i="18"/>
  <c r="AF73" i="18"/>
  <c r="AE73" i="18"/>
  <c r="AD73" i="18"/>
  <c r="AC73" i="18"/>
  <c r="AB73" i="18"/>
  <c r="AA73" i="18"/>
  <c r="AN67" i="18"/>
  <c r="AM67" i="18"/>
  <c r="AL67" i="18"/>
  <c r="AK67" i="18"/>
  <c r="AJ67" i="18"/>
  <c r="AI67" i="18"/>
  <c r="AH67" i="18"/>
  <c r="AG67" i="18"/>
  <c r="AF67" i="18"/>
  <c r="AE67" i="18"/>
  <c r="Z67" i="18"/>
  <c r="Y67" i="18"/>
  <c r="V61" i="18"/>
  <c r="R58" i="18"/>
  <c r="R57" i="18"/>
  <c r="R56" i="18"/>
  <c r="R55" i="18"/>
  <c r="O32" i="19"/>
  <c r="O33" i="19"/>
  <c r="O34" i="19"/>
  <c r="O35" i="19"/>
  <c r="O36" i="19"/>
  <c r="O37" i="19"/>
  <c r="O38" i="19"/>
  <c r="O31" i="19"/>
  <c r="H38" i="19"/>
  <c r="G38" i="19"/>
  <c r="F38" i="19"/>
  <c r="H37" i="19"/>
  <c r="G37" i="19"/>
  <c r="F37" i="19"/>
  <c r="H36" i="19"/>
  <c r="G36" i="19"/>
  <c r="F36" i="19"/>
  <c r="H35" i="19"/>
  <c r="G35" i="19"/>
  <c r="F35" i="19"/>
  <c r="H34" i="19"/>
  <c r="G34" i="19"/>
  <c r="F34" i="19"/>
  <c r="H33" i="19"/>
  <c r="G33" i="19"/>
  <c r="F33" i="19"/>
  <c r="H32" i="19"/>
  <c r="G32" i="19"/>
  <c r="F32" i="19"/>
  <c r="H31" i="19"/>
  <c r="G31" i="19"/>
  <c r="F31" i="19"/>
  <c r="B32" i="19"/>
  <c r="C32" i="19"/>
  <c r="D32" i="19"/>
  <c r="B33" i="19"/>
  <c r="C33" i="19"/>
  <c r="D33" i="19"/>
  <c r="B34" i="19"/>
  <c r="C34" i="19"/>
  <c r="D34" i="19"/>
  <c r="B35" i="19"/>
  <c r="C35" i="19"/>
  <c r="D35" i="19"/>
  <c r="B36" i="19"/>
  <c r="C36" i="19"/>
  <c r="D36" i="19"/>
  <c r="B37" i="19"/>
  <c r="C37" i="19"/>
  <c r="D37" i="19"/>
  <c r="B38" i="19"/>
  <c r="C38" i="19"/>
  <c r="D38" i="19"/>
  <c r="D31" i="19"/>
  <c r="C31" i="19"/>
  <c r="B31" i="19"/>
  <c r="M29" i="19" l="1"/>
  <c r="K27" i="19"/>
  <c r="O10" i="19"/>
  <c r="O11" i="19"/>
  <c r="O12" i="19"/>
  <c r="O13" i="19"/>
  <c r="O14" i="19"/>
  <c r="O15" i="19"/>
  <c r="O16" i="19"/>
  <c r="O9" i="19"/>
  <c r="AF41" i="18"/>
  <c r="M38" i="19" s="1"/>
  <c r="N38" i="19" s="1"/>
  <c r="AE41" i="18"/>
  <c r="M37" i="19" s="1"/>
  <c r="N37" i="19" s="1"/>
  <c r="AD41" i="18"/>
  <c r="M36" i="19" s="1"/>
  <c r="N36" i="19" s="1"/>
  <c r="AC41" i="18"/>
  <c r="M35" i="19" s="1"/>
  <c r="N35" i="19" s="1"/>
  <c r="AB41" i="18"/>
  <c r="M34" i="19" s="1"/>
  <c r="N34" i="19" s="1"/>
  <c r="AA41" i="18"/>
  <c r="M33" i="19" s="1"/>
  <c r="N33" i="19" s="1"/>
  <c r="Z41" i="18"/>
  <c r="M32" i="19" s="1"/>
  <c r="N32" i="19" s="1"/>
  <c r="Y41" i="18"/>
  <c r="M31" i="19" s="1"/>
  <c r="N31" i="19" s="1"/>
  <c r="AF40" i="18"/>
  <c r="K38" i="19" s="1"/>
  <c r="L38" i="19" s="1"/>
  <c r="AE40" i="18"/>
  <c r="K37" i="19" s="1"/>
  <c r="L37" i="19" s="1"/>
  <c r="AD40" i="18"/>
  <c r="K36" i="19" s="1"/>
  <c r="L36" i="19" s="1"/>
  <c r="AC40" i="18"/>
  <c r="K35" i="19" s="1"/>
  <c r="L35" i="19" s="1"/>
  <c r="AB40" i="18"/>
  <c r="K34" i="19" s="1"/>
  <c r="L34" i="19" s="1"/>
  <c r="AA40" i="18"/>
  <c r="K33" i="19" s="1"/>
  <c r="L33" i="19" s="1"/>
  <c r="Z40" i="18"/>
  <c r="K32" i="19" s="1"/>
  <c r="L32" i="19" s="1"/>
  <c r="Y40" i="18"/>
  <c r="K31" i="19" s="1"/>
  <c r="L31" i="19" s="1"/>
  <c r="AF28" i="18"/>
  <c r="M16" i="19" s="1"/>
  <c r="N16" i="19" s="1"/>
  <c r="AF27" i="18"/>
  <c r="K16" i="19" s="1"/>
  <c r="L16" i="19" s="1"/>
  <c r="AE28" i="18"/>
  <c r="M15" i="19" s="1"/>
  <c r="N15" i="19" s="1"/>
  <c r="AE27" i="18"/>
  <c r="K15" i="19" s="1"/>
  <c r="L15" i="19" s="1"/>
  <c r="AD28" i="18"/>
  <c r="M14" i="19" s="1"/>
  <c r="N14" i="19" s="1"/>
  <c r="AD27" i="18"/>
  <c r="K14" i="19" s="1"/>
  <c r="L14" i="19" s="1"/>
  <c r="AC28" i="18"/>
  <c r="M13" i="19" s="1"/>
  <c r="N13" i="19" s="1"/>
  <c r="AC27" i="18"/>
  <c r="K13" i="19" s="1"/>
  <c r="L13" i="19" s="1"/>
  <c r="AB28" i="18"/>
  <c r="M12" i="19" s="1"/>
  <c r="N12" i="19" s="1"/>
  <c r="AB27" i="18"/>
  <c r="K12" i="19" s="1"/>
  <c r="L12" i="19" s="1"/>
  <c r="Z28" i="18"/>
  <c r="M10" i="19" s="1"/>
  <c r="N10" i="19" s="1"/>
  <c r="AA28" i="18"/>
  <c r="M11" i="19" s="1"/>
  <c r="N11" i="19" s="1"/>
  <c r="AA27" i="18"/>
  <c r="K11" i="19" s="1"/>
  <c r="L11" i="19" s="1"/>
  <c r="Z27" i="18"/>
  <c r="K10" i="19" s="1"/>
  <c r="L10" i="19" s="1"/>
  <c r="Y28" i="18"/>
  <c r="M9" i="19" s="1"/>
  <c r="N9" i="19" s="1"/>
  <c r="Y27" i="18"/>
  <c r="K9" i="19" s="1"/>
  <c r="L9" i="19" s="1"/>
  <c r="H16" i="19"/>
  <c r="G16" i="19"/>
  <c r="H15" i="19"/>
  <c r="G15" i="19"/>
  <c r="H14" i="19"/>
  <c r="G14" i="19"/>
  <c r="H13" i="19"/>
  <c r="G13" i="19"/>
  <c r="H12" i="19"/>
  <c r="G12" i="19"/>
  <c r="H11" i="19"/>
  <c r="G11" i="19"/>
  <c r="H10" i="19"/>
  <c r="G10" i="19"/>
  <c r="H9" i="19"/>
  <c r="G9" i="19"/>
  <c r="C10" i="19"/>
  <c r="D10" i="19"/>
  <c r="C11" i="19"/>
  <c r="D11" i="19"/>
  <c r="C12" i="19"/>
  <c r="D12" i="19"/>
  <c r="C13" i="19"/>
  <c r="D13" i="19"/>
  <c r="C14" i="19"/>
  <c r="D14" i="19"/>
  <c r="C15" i="19"/>
  <c r="D15" i="19"/>
  <c r="C16" i="19"/>
  <c r="D16" i="19"/>
  <c r="D9" i="19"/>
  <c r="C9" i="19"/>
  <c r="F16" i="19"/>
  <c r="F15" i="19"/>
  <c r="F14" i="19"/>
  <c r="F13" i="19"/>
  <c r="F12" i="19"/>
  <c r="F11" i="19"/>
  <c r="F10" i="19"/>
  <c r="F9" i="19"/>
  <c r="B10" i="19"/>
  <c r="B11" i="19"/>
  <c r="B12" i="19"/>
  <c r="B13" i="19"/>
  <c r="B14" i="19"/>
  <c r="B15" i="19"/>
  <c r="B16" i="19"/>
  <c r="B9" i="19"/>
  <c r="M7" i="19"/>
  <c r="K5" i="19"/>
  <c r="C5" i="19"/>
  <c r="C27" i="19" s="1"/>
  <c r="AF39" i="18"/>
  <c r="X49" i="18" s="1"/>
  <c r="AE39" i="18"/>
  <c r="W49" i="18" s="1"/>
  <c r="AD39" i="18"/>
  <c r="AC39" i="18"/>
  <c r="U49" i="18" s="1"/>
  <c r="AB39" i="18"/>
  <c r="X48" i="18" s="1"/>
  <c r="AA39" i="18"/>
  <c r="W48" i="18" s="1"/>
  <c r="Z39" i="18"/>
  <c r="Y39" i="18"/>
  <c r="AA26" i="18"/>
  <c r="M48" i="18" s="1"/>
  <c r="AN33" i="18"/>
  <c r="R50" i="18" s="1"/>
  <c r="AM33" i="18"/>
  <c r="AL33" i="18"/>
  <c r="P50" i="18" s="1"/>
  <c r="AK33" i="18"/>
  <c r="O50" i="18" s="1"/>
  <c r="AJ33" i="18"/>
  <c r="T49" i="18" s="1"/>
  <c r="AI33" i="18"/>
  <c r="AH33" i="18"/>
  <c r="R49" i="18" s="1"/>
  <c r="AG33" i="18"/>
  <c r="Q49" i="18" s="1"/>
  <c r="AF33" i="18"/>
  <c r="P49" i="18" s="1"/>
  <c r="AE33" i="18"/>
  <c r="O49" i="18" s="1"/>
  <c r="AD33" i="18"/>
  <c r="T48" i="18" s="1"/>
  <c r="AC33" i="18"/>
  <c r="S48" i="18" s="1"/>
  <c r="AB33" i="18"/>
  <c r="AA33" i="18"/>
  <c r="Q48" i="18" s="1"/>
  <c r="Z33" i="18"/>
  <c r="P48" i="18" s="1"/>
  <c r="Y33" i="18"/>
  <c r="O48" i="18" s="1"/>
  <c r="Z20" i="18"/>
  <c r="F48" i="18" s="1"/>
  <c r="AC20" i="18"/>
  <c r="I48" i="18" s="1"/>
  <c r="AD20" i="18"/>
  <c r="J48" i="18" s="1"/>
  <c r="AE20" i="18"/>
  <c r="E49" i="18" s="1"/>
  <c r="AF20" i="18"/>
  <c r="F49" i="18" s="1"/>
  <c r="AH20" i="18"/>
  <c r="H49" i="18" s="1"/>
  <c r="AI20" i="18"/>
  <c r="AJ20" i="18"/>
  <c r="J49" i="18" s="1"/>
  <c r="AK20" i="18"/>
  <c r="E50" i="18" s="1"/>
  <c r="AL20" i="18"/>
  <c r="F50" i="18" s="1"/>
  <c r="AM20" i="18"/>
  <c r="G50" i="18" s="1"/>
  <c r="AN20" i="18"/>
  <c r="H50" i="18" s="1"/>
  <c r="Y20" i="18"/>
  <c r="E48" i="18" s="1"/>
  <c r="V49" i="18"/>
  <c r="I49" i="18"/>
  <c r="Q50" i="18"/>
  <c r="S49" i="18"/>
  <c r="B21" i="17"/>
  <c r="M14" i="16"/>
  <c r="M13" i="16"/>
  <c r="M12" i="16"/>
  <c r="M11" i="16"/>
  <c r="C6" i="16"/>
  <c r="C7" i="16"/>
  <c r="D8" i="18"/>
  <c r="D7" i="18"/>
  <c r="B48" i="18" s="1"/>
  <c r="R11" i="18"/>
  <c r="R10" i="18"/>
  <c r="R9" i="18"/>
  <c r="R8" i="18"/>
  <c r="C48" i="16"/>
  <c r="C47" i="16"/>
  <c r="L49" i="16"/>
  <c r="V13" i="16"/>
  <c r="R42" i="18"/>
  <c r="P42" i="18"/>
  <c r="N42" i="18"/>
  <c r="L42" i="18"/>
  <c r="J42" i="18"/>
  <c r="H42" i="18"/>
  <c r="F42" i="18"/>
  <c r="D42" i="18"/>
  <c r="S36" i="18"/>
  <c r="R36" i="18"/>
  <c r="Q36" i="18"/>
  <c r="P36" i="18"/>
  <c r="O36" i="18"/>
  <c r="N36" i="18"/>
  <c r="M36" i="18"/>
  <c r="L36" i="18"/>
  <c r="K36" i="18"/>
  <c r="J36" i="18"/>
  <c r="I36" i="18"/>
  <c r="H36" i="18"/>
  <c r="G36" i="18"/>
  <c r="F36" i="18"/>
  <c r="E36" i="18"/>
  <c r="D36" i="18"/>
  <c r="R23" i="18"/>
  <c r="S23" i="18"/>
  <c r="F29" i="18"/>
  <c r="Z26" i="18" s="1"/>
  <c r="L48" i="18" s="1"/>
  <c r="H29" i="18"/>
  <c r="J29" i="18"/>
  <c r="AB26" i="18" s="1"/>
  <c r="N48" i="18" s="1"/>
  <c r="L29" i="18"/>
  <c r="AC26" i="18" s="1"/>
  <c r="K49" i="18" s="1"/>
  <c r="N29" i="18"/>
  <c r="AD26" i="18" s="1"/>
  <c r="L49" i="18" s="1"/>
  <c r="P29" i="18"/>
  <c r="AE26" i="18" s="1"/>
  <c r="R29" i="18"/>
  <c r="AF26" i="18" s="1"/>
  <c r="N49" i="18" s="1"/>
  <c r="D29" i="18"/>
  <c r="Y26" i="18" s="1"/>
  <c r="E23" i="18"/>
  <c r="F23" i="18"/>
  <c r="AA20" i="18" s="1"/>
  <c r="G48" i="18" s="1"/>
  <c r="G23" i="18"/>
  <c r="AB20" i="18" s="1"/>
  <c r="H48" i="18" s="1"/>
  <c r="H23" i="18"/>
  <c r="I23" i="18"/>
  <c r="J23" i="18"/>
  <c r="K23" i="18"/>
  <c r="L23" i="18"/>
  <c r="AG20" i="18" s="1"/>
  <c r="G49" i="18" s="1"/>
  <c r="M23" i="18"/>
  <c r="N23" i="18"/>
  <c r="O23" i="18"/>
  <c r="P23" i="18"/>
  <c r="Q23" i="18"/>
  <c r="D23" i="18"/>
  <c r="R48" i="18" l="1"/>
  <c r="V48" i="18"/>
  <c r="U48" i="18"/>
  <c r="M49" i="18"/>
  <c r="K48" i="18"/>
  <c r="BI19" i="16"/>
  <c r="BH19" i="16"/>
  <c r="BG19" i="16"/>
  <c r="BF19" i="16"/>
  <c r="BE19" i="16"/>
  <c r="BD19" i="16"/>
  <c r="AW19" i="16"/>
  <c r="AX19" i="16"/>
  <c r="AY19" i="16"/>
  <c r="AZ19" i="16"/>
  <c r="BA19" i="16"/>
  <c r="BB19" i="16"/>
  <c r="BC19" i="16"/>
  <c r="AV19" i="16"/>
  <c r="AU19" i="16"/>
  <c r="AT19" i="16"/>
  <c r="AI19" i="16"/>
  <c r="AJ19" i="16"/>
  <c r="AK19" i="16"/>
  <c r="AL19" i="16"/>
  <c r="AM19" i="16"/>
  <c r="AN19" i="16"/>
  <c r="AO19" i="16"/>
  <c r="AH19" i="16"/>
  <c r="A18" i="16" l="1"/>
  <c r="AH14" i="16" l="1"/>
  <c r="AH15" i="16"/>
  <c r="B1" i="18" l="1"/>
  <c r="A1" i="17"/>
  <c r="A23" i="19" s="1"/>
  <c r="E21" i="17" l="1"/>
  <c r="A1" i="19"/>
  <c r="BJ16" i="16"/>
  <c r="BI16" i="16"/>
  <c r="BH16" i="16"/>
  <c r="BG16" i="16"/>
  <c r="BF16" i="16"/>
  <c r="BE16" i="16"/>
  <c r="AV16" i="16"/>
  <c r="AU16" i="16"/>
  <c r="AT16" i="16"/>
  <c r="AS19" i="16" s="1"/>
  <c r="AS16" i="16"/>
  <c r="AR19" i="16" s="1"/>
  <c r="AR16" i="16"/>
  <c r="AQ19" i="16" s="1"/>
  <c r="AQ16" i="16"/>
  <c r="AP19" i="16" s="1"/>
  <c r="O18" i="17"/>
  <c r="N18" i="17"/>
  <c r="L18" i="17"/>
  <c r="K18" i="17"/>
  <c r="O17" i="17"/>
  <c r="N17" i="17"/>
  <c r="L17" i="17"/>
  <c r="K17" i="17"/>
  <c r="F18" i="17"/>
  <c r="E18" i="17"/>
  <c r="C18" i="17"/>
  <c r="B18" i="17"/>
  <c r="F17" i="17"/>
  <c r="E17" i="17"/>
  <c r="C17" i="17"/>
  <c r="B17" i="17"/>
  <c r="A2" i="17"/>
  <c r="O12" i="17"/>
  <c r="O11" i="17"/>
  <c r="O10" i="17"/>
  <c r="O9" i="17"/>
  <c r="N12" i="17"/>
  <c r="N11" i="17"/>
  <c r="N10" i="17"/>
  <c r="N9" i="17"/>
  <c r="F12" i="17"/>
  <c r="F11" i="17"/>
  <c r="F10" i="17"/>
  <c r="F9" i="17"/>
  <c r="E12" i="17"/>
  <c r="E11" i="17"/>
  <c r="E10" i="17"/>
  <c r="E9" i="17"/>
  <c r="C20" i="19"/>
  <c r="C19" i="19"/>
  <c r="C4" i="19"/>
  <c r="C26" i="19" s="1"/>
  <c r="C3" i="19"/>
  <c r="K5" i="17"/>
  <c r="L7" i="17"/>
  <c r="C7" i="17"/>
  <c r="C5" i="17"/>
  <c r="C4" i="17"/>
  <c r="C3" i="17"/>
  <c r="B22" i="17"/>
  <c r="E22" i="17" s="1"/>
  <c r="O16" i="17"/>
  <c r="O15" i="17"/>
  <c r="O14" i="17"/>
  <c r="L16" i="17"/>
  <c r="L15" i="17"/>
  <c r="L14" i="17"/>
  <c r="O13" i="17"/>
  <c r="L13" i="17"/>
  <c r="L12" i="17"/>
  <c r="L11" i="17"/>
  <c r="L10" i="17"/>
  <c r="L9" i="17"/>
  <c r="N16" i="17"/>
  <c r="N15" i="17"/>
  <c r="N14" i="17"/>
  <c r="N13" i="17"/>
  <c r="K16" i="17"/>
  <c r="K15" i="17"/>
  <c r="K14" i="17"/>
  <c r="K13" i="17"/>
  <c r="K12" i="17"/>
  <c r="K11" i="17"/>
  <c r="K10" i="17"/>
  <c r="K9" i="17"/>
  <c r="F16" i="17"/>
  <c r="F15" i="17"/>
  <c r="F14" i="17"/>
  <c r="F13" i="17"/>
  <c r="C16" i="17"/>
  <c r="C15" i="17"/>
  <c r="C14" i="17"/>
  <c r="C13" i="17"/>
  <c r="C12" i="17"/>
  <c r="C11" i="17"/>
  <c r="C10" i="17"/>
  <c r="C9" i="17"/>
  <c r="E16" i="17"/>
  <c r="B16" i="17"/>
  <c r="E15" i="17"/>
  <c r="B15" i="17"/>
  <c r="E14" i="17"/>
  <c r="B14" i="17"/>
  <c r="E13" i="17"/>
  <c r="B13" i="17"/>
  <c r="B12" i="17"/>
  <c r="B11" i="17"/>
  <c r="B10" i="17"/>
  <c r="B9" i="17"/>
  <c r="J20" i="19" l="1"/>
  <c r="C25" i="19"/>
  <c r="J42" i="19" s="1"/>
  <c r="V14" i="18"/>
  <c r="D48" i="18" s="1"/>
  <c r="E19" i="19"/>
  <c r="AE18" i="16"/>
  <c r="E23" i="17"/>
  <c r="AF19" i="16" s="1"/>
  <c r="E20" i="19"/>
  <c r="E21" i="19" l="1"/>
  <c r="AG18" i="16"/>
  <c r="AG19" i="16"/>
  <c r="C48" i="18" l="1"/>
</calcChain>
</file>

<file path=xl/sharedStrings.xml><?xml version="1.0" encoding="utf-8"?>
<sst xmlns="http://schemas.openxmlformats.org/spreadsheetml/2006/main" count="951" uniqueCount="500">
  <si>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</si>
  <si>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</si>
  <si>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</si>
  <si>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</si>
  <si>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</si>
  <si>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</si>
  <si>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</si>
  <si>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</si>
  <si>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</si>
  <si>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</si>
  <si>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</si>
  <si>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</si>
  <si>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</si>
  <si>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</si>
  <si>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</si>
  <si>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</si>
  <si>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</si>
  <si>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</si>
  <si>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</si>
  <si>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</si>
  <si>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</si>
  <si>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</si>
  <si>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</si>
  <si>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</si>
  <si>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</si>
  <si>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</si>
  <si>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</si>
  <si>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</si>
  <si>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</si>
  <si>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</si>
  <si>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</si>
  <si>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</si>
  <si>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</si>
  <si>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</si>
  <si>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</si>
  <si>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</si>
  <si>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</si>
  <si>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</si>
  <si>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</si>
  <si>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</si>
  <si>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</si>
  <si>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</si>
  <si>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</si>
  <si>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</si>
  <si>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</si>
  <si>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</si>
  <si>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</si>
  <si>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</si>
  <si>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</si>
  <si>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</si>
  <si>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</si>
  <si>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</si>
  <si>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女子複３</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</si>
  <si>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</si>
  <si>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</si>
  <si>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</si>
  <si>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</si>
  <si>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</si>
  <si>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</si>
  <si>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</si>
  <si>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</si>
  <si>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</si>
  <si>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</si>
  <si>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</si>
  <si>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</si>
  <si>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</si>
  <si>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</si>
  <si>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</si>
  <si>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</si>
  <si>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</si>
  <si>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</si>
  <si>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</si>
  <si>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</si>
  <si>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</si>
  <si>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</si>
  <si>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</si>
  <si>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</si>
  <si>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</si>
  <si>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</si>
  <si>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</si>
  <si>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</si>
  <si>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</si>
  <si>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</si>
  <si>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</si>
  <si>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</si>
  <si>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</si>
  <si>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</si>
  <si>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</si>
  <si>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</si>
  <si>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</si>
  <si>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</si>
  <si>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</si>
  <si>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</si>
  <si>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</si>
  <si>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</si>
  <si>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</si>
  <si>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</si>
  <si>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</si>
  <si>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</si>
  <si>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</si>
  <si>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</si>
  <si>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</si>
  <si>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</si>
  <si>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</si>
  <si>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</si>
  <si>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</si>
  <si>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</si>
  <si>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</si>
  <si>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</si>
  <si>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</si>
  <si>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</si>
  <si>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</si>
  <si>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</si>
  <si>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</si>
  <si>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</si>
  <si>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</si>
  <si>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</si>
  <si>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</si>
  <si>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</si>
  <si>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</si>
  <si>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</si>
  <si>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</si>
  <si>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</si>
  <si>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</si>
  <si>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</si>
  <si>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</si>
  <si>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</si>
  <si>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</si>
  <si>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</si>
  <si>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</si>
  <si>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</si>
  <si>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</si>
  <si>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</si>
  <si>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</si>
  <si>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</si>
  <si>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</si>
  <si>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</si>
  <si>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</si>
  <si>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</si>
  <si>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</si>
  <si>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男子ダブルス３</t>
    <rPh sb="0" eb="2">
      <t>ダンシ</t>
    </rPh>
    <phoneticPr fontId="11"/>
  </si>
  <si>
    <t>男子ダブルス４</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</si>
  <si>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</si>
  <si>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</si>
  <si>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</si>
  <si>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</si>
  <si>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</si>
  <si>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</si>
  <si>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女子ダブルス３</t>
    <rPh sb="0" eb="2">
      <t>ジョシ</t>
    </rPh>
    <phoneticPr fontId="11"/>
  </si>
  <si>
    <t>女子ダブルス４</t>
    <rPh sb="0" eb="2">
      <t>ジョシ</t>
    </rPh>
    <phoneticPr fontId="11"/>
  </si>
  <si>
    <t>学校住所</t>
    <rPh sb="0" eb="2">
      <t>ガッコウ</t>
    </rPh>
    <rPh sb="2" eb="4">
      <t>ジュウショ</t>
    </rPh>
    <phoneticPr fontId="11"/>
  </si>
  <si>
    <t>486-0904</t>
  </si>
  <si>
    <t>春日井市宮町字宮町１７５番地</t>
    <phoneticPr fontId="1"/>
  </si>
  <si>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</si>
  <si>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</si>
  <si>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</si>
  <si>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学校長（代表者）</t>
    <rPh sb="0" eb="3">
      <t>ガッコウチョウ</t>
    </rPh>
    <rPh sb="4" eb="7">
      <t>ダイヒョウシャ</t>
    </rPh>
    <phoneticPr fontId="11"/>
  </si>
  <si>
    <t>金額</t>
    <rPh sb="0" eb="2">
      <t>キンガク</t>
    </rPh>
    <phoneticPr fontId="11"/>
  </si>
  <si>
    <t>振込金額</t>
    <rPh sb="0" eb="2">
      <t>フリコミ</t>
    </rPh>
    <rPh sb="2" eb="4">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</si>
  <si>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</si>
  <si>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</si>
  <si>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</si>
  <si>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</si>
  <si>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</si>
  <si>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</si>
  <si>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※振込受領証（コピー可）をこの申込書の裏面中央にのり付けしてください。</t>
    <rPh sb="1" eb="3">
      <t>フリコミ</t>
    </rPh>
    <rPh sb="3" eb="6">
      <t>ジュリョウショウ</t>
    </rPh>
    <rPh sb="10" eb="11">
      <t>カ</t>
    </rPh>
    <rPh sb="15" eb="17">
      <t>モウシコミ</t>
    </rPh>
    <rPh sb="17" eb="18">
      <t>ショ</t>
    </rPh>
    <rPh sb="19" eb="21">
      <t>リメン</t>
    </rPh>
    <rPh sb="21" eb="23">
      <t>チュウオウ</t>
    </rPh>
    <rPh sb="26" eb="27">
      <t>ヅ</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</si>
  <si>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</si>
  <si>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</si>
  <si>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</si>
  <si>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</si>
  <si>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</si>
  <si>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申込責任者</t>
    <rPh sb="0" eb="2">
      <t>モウシコミ</t>
    </rPh>
    <rPh sb="2" eb="5">
      <t>セキニンシャ</t>
    </rPh>
    <phoneticPr fontId="6"/>
  </si>
  <si>
    <t>連絡先</t>
    <rPh sb="0" eb="3">
      <t>レンラクサキ</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</si>
  <si>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</si>
  <si>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</si>
  <si>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</si>
  <si>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</si>
  <si>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</si>
  <si>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</si>
  <si>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</si>
  <si>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</si>
  <si>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クラブチーム番号</t>
    <rPh sb="6" eb="8">
      <t>バンゴウ</t>
    </rPh>
    <phoneticPr fontId="6"/>
  </si>
  <si>
    <t>代表者住所</t>
    <rPh sb="0" eb="3">
      <t>ダイヒョウシャ</t>
    </rPh>
    <rPh sb="3" eb="5">
      <t>ジュウショ</t>
    </rPh>
    <phoneticPr fontId="6"/>
  </si>
  <si>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</si>
  <si>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</si>
  <si>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</si>
  <si>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7"/>
  </si>
  <si>
    <t>代表者</t>
    <rPh sb="0" eb="3">
      <t>ダイヒョウシャ</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</si>
  <si>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</si>
  <si>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7"/>
  </si>
  <si>
    <t>ﾁｰﾑ総振込金額</t>
    <rPh sb="3" eb="4">
      <t>ソウ</t>
    </rPh>
    <rPh sb="4" eb="6">
      <t>フリコミ</t>
    </rPh>
    <rPh sb="6" eb="8">
      <t>キンガク</t>
    </rPh>
    <phoneticPr fontId="11"/>
  </si>
  <si>
    <t>名古屋市立若水中学校</t>
    <rPh sb="0" eb="4">
      <t>ナゴヤシ</t>
    </rPh>
    <rPh sb="4" eb="5">
      <t>リツ</t>
    </rPh>
    <rPh sb="5" eb="7">
      <t>ワカミズ</t>
    </rPh>
    <rPh sb="7" eb="10">
      <t>チュウガッコウ</t>
    </rPh>
    <phoneticPr fontId="2"/>
  </si>
  <si>
    <t>豊橋市立章南中学校</t>
    <rPh sb="0" eb="2">
      <t>トヨハシ</t>
    </rPh>
    <rPh sb="2" eb="4">
      <t>シリツ</t>
    </rPh>
    <rPh sb="4" eb="5">
      <t>ショウ</t>
    </rPh>
    <rPh sb="5" eb="6">
      <t>ミナミ</t>
    </rPh>
    <rPh sb="6" eb="9">
      <t>チュウガッコウ</t>
    </rPh>
    <phoneticPr fontId="2"/>
  </si>
  <si>
    <t>春日井市立東部中学校</t>
    <rPh sb="0" eb="3">
      <t>カスガイ</t>
    </rPh>
    <rPh sb="3" eb="5">
      <t>シリツ</t>
    </rPh>
    <rPh sb="5" eb="7">
      <t>トウブ</t>
    </rPh>
    <rPh sb="7" eb="10">
      <t>チュウガッコウ</t>
    </rPh>
    <phoneticPr fontId="2"/>
  </si>
  <si>
    <t>豊川市立南部中学校</t>
    <rPh sb="0" eb="2">
      <t>トヨカワ</t>
    </rPh>
    <rPh sb="2" eb="4">
      <t>シリツ</t>
    </rPh>
    <rPh sb="4" eb="6">
      <t>ナンブ</t>
    </rPh>
    <rPh sb="6" eb="9">
      <t>チュウガッコウ</t>
    </rPh>
    <phoneticPr fontId="2"/>
  </si>
  <si>
    <t>春日井市立中部中学校</t>
    <rPh sb="0" eb="3">
      <t>カスガイ</t>
    </rPh>
    <rPh sb="3" eb="5">
      <t>シリツ</t>
    </rPh>
    <rPh sb="5" eb="7">
      <t>チュウブ</t>
    </rPh>
    <rPh sb="7" eb="10">
      <t>チュウガッコウ</t>
    </rPh>
    <phoneticPr fontId="2"/>
  </si>
  <si>
    <t>愛知県一宮市千秋町小山字大福田1878-2</t>
  </si>
  <si>
    <t>愛知県名古屋市千種区北千種3丁目1番37号</t>
  </si>
  <si>
    <t>愛知県春日井市鷹来町3316</t>
  </si>
  <si>
    <t>486-0804</t>
  </si>
  <si>
    <t>プロ計</t>
    <rPh sb="2" eb="3">
      <t>ケイ</t>
    </rPh>
    <phoneticPr fontId="6"/>
  </si>
  <si>
    <t>学校名略</t>
    <rPh sb="0" eb="3">
      <t>ガッコウメイ</t>
    </rPh>
    <rPh sb="3" eb="4">
      <t>リャク</t>
    </rPh>
    <phoneticPr fontId="6"/>
  </si>
  <si>
    <t>(</t>
    <phoneticPr fontId="6"/>
  </si>
  <si>
    <t>)</t>
    <phoneticPr fontId="6"/>
  </si>
  <si>
    <t>･</t>
    <phoneticPr fontId="6"/>
  </si>
  <si>
    <r>
      <t>男子単</t>
    </r>
    <r>
      <rPr>
        <sz val="11"/>
        <color indexed="10"/>
        <rFont val="ＭＳ Ｐゴシック"/>
        <family val="3"/>
        <charset val="128"/>
      </rPr>
      <t>推１</t>
    </r>
    <rPh sb="0" eb="2">
      <t>ダンシ</t>
    </rPh>
    <rPh sb="2" eb="3">
      <t>タン</t>
    </rPh>
    <rPh sb="3" eb="4">
      <t>スイ</t>
    </rPh>
    <phoneticPr fontId="6"/>
  </si>
  <si>
    <r>
      <t>男子単</t>
    </r>
    <r>
      <rPr>
        <sz val="11"/>
        <color indexed="10"/>
        <rFont val="ＭＳ Ｐゴシック"/>
        <family val="3"/>
        <charset val="128"/>
      </rPr>
      <t>推２</t>
    </r>
    <rPh sb="0" eb="2">
      <t>ダンシ</t>
    </rPh>
    <rPh sb="2" eb="3">
      <t>タン</t>
    </rPh>
    <rPh sb="3" eb="4">
      <t>スイ</t>
    </rPh>
    <phoneticPr fontId="6"/>
  </si>
  <si>
    <r>
      <t>男子単</t>
    </r>
    <r>
      <rPr>
        <sz val="11"/>
        <color indexed="10"/>
        <rFont val="ＭＳ Ｐゴシック"/>
        <family val="3"/>
        <charset val="128"/>
      </rPr>
      <t>推３</t>
    </r>
    <rPh sb="0" eb="2">
      <t>ダンシ</t>
    </rPh>
    <rPh sb="2" eb="3">
      <t>タン</t>
    </rPh>
    <rPh sb="3" eb="4">
      <t>スイ</t>
    </rPh>
    <phoneticPr fontId="6"/>
  </si>
  <si>
    <r>
      <t>男子単</t>
    </r>
    <r>
      <rPr>
        <sz val="11"/>
        <color indexed="10"/>
        <rFont val="ＭＳ Ｐゴシック"/>
        <family val="3"/>
        <charset val="128"/>
      </rPr>
      <t>推４</t>
    </r>
    <rPh sb="0" eb="2">
      <t>ダンシ</t>
    </rPh>
    <rPh sb="2" eb="3">
      <t>タン</t>
    </rPh>
    <rPh sb="3" eb="4">
      <t>スイ</t>
    </rPh>
    <phoneticPr fontId="6"/>
  </si>
  <si>
    <r>
      <t>女子単</t>
    </r>
    <r>
      <rPr>
        <sz val="11"/>
        <color indexed="10"/>
        <rFont val="ＭＳ Ｐゴシック"/>
        <family val="3"/>
        <charset val="128"/>
      </rPr>
      <t>推１</t>
    </r>
    <rPh sb="0" eb="2">
      <t>ジョシ</t>
    </rPh>
    <rPh sb="2" eb="3">
      <t>タン</t>
    </rPh>
    <rPh sb="3" eb="4">
      <t>スイ</t>
    </rPh>
    <phoneticPr fontId="6"/>
  </si>
  <si>
    <r>
      <t>女子単</t>
    </r>
    <r>
      <rPr>
        <sz val="11"/>
        <color indexed="10"/>
        <rFont val="ＭＳ Ｐゴシック"/>
        <family val="3"/>
        <charset val="128"/>
      </rPr>
      <t>推２</t>
    </r>
    <rPh sb="0" eb="2">
      <t>ジョシ</t>
    </rPh>
    <rPh sb="2" eb="3">
      <t>タン</t>
    </rPh>
    <rPh sb="3" eb="4">
      <t>スイ</t>
    </rPh>
    <phoneticPr fontId="6"/>
  </si>
  <si>
    <r>
      <t>女子単</t>
    </r>
    <r>
      <rPr>
        <sz val="11"/>
        <color indexed="10"/>
        <rFont val="ＭＳ Ｐゴシック"/>
        <family val="3"/>
        <charset val="128"/>
      </rPr>
      <t>推３</t>
    </r>
    <rPh sb="0" eb="2">
      <t>ジョシ</t>
    </rPh>
    <rPh sb="2" eb="3">
      <t>タン</t>
    </rPh>
    <rPh sb="3" eb="4">
      <t>スイ</t>
    </rPh>
    <phoneticPr fontId="6"/>
  </si>
  <si>
    <r>
      <t>女子単</t>
    </r>
    <r>
      <rPr>
        <sz val="11"/>
        <color indexed="10"/>
        <rFont val="ＭＳ Ｐゴシック"/>
        <family val="3"/>
        <charset val="128"/>
      </rPr>
      <t>推４</t>
    </r>
    <rPh sb="0" eb="2">
      <t>ジョシ</t>
    </rPh>
    <rPh sb="2" eb="3">
      <t>タン</t>
    </rPh>
    <rPh sb="3" eb="4">
      <t>スイ</t>
    </rPh>
    <phoneticPr fontId="6"/>
  </si>
  <si>
    <t>男子推１</t>
    <rPh sb="0" eb="2">
      <t>ダンシ</t>
    </rPh>
    <rPh sb="2" eb="3">
      <t>スイ</t>
    </rPh>
    <phoneticPr fontId="6"/>
  </si>
  <si>
    <t>男子推２</t>
    <rPh sb="0" eb="2">
      <t>ダンシ</t>
    </rPh>
    <rPh sb="2" eb="3">
      <t>スイ</t>
    </rPh>
    <phoneticPr fontId="6"/>
  </si>
  <si>
    <t>男子推３</t>
    <rPh sb="0" eb="2">
      <t>ダンシ</t>
    </rPh>
    <rPh sb="2" eb="3">
      <t>スイ</t>
    </rPh>
    <phoneticPr fontId="6"/>
  </si>
  <si>
    <t>男子推４</t>
    <rPh sb="0" eb="2">
      <t>ダンシ</t>
    </rPh>
    <rPh sb="2" eb="3">
      <t>スイ</t>
    </rPh>
    <phoneticPr fontId="6"/>
  </si>
  <si>
    <t>女子推１</t>
    <rPh sb="0" eb="2">
      <t>ジョシ</t>
    </rPh>
    <rPh sb="2" eb="3">
      <t>スイ</t>
    </rPh>
    <phoneticPr fontId="6"/>
  </si>
  <si>
    <t>女子推２</t>
    <rPh sb="0" eb="2">
      <t>ジョシ</t>
    </rPh>
    <rPh sb="2" eb="3">
      <t>スイ</t>
    </rPh>
    <phoneticPr fontId="6"/>
  </si>
  <si>
    <t>女子推３</t>
    <rPh sb="0" eb="2">
      <t>ジョシ</t>
    </rPh>
    <rPh sb="2" eb="3">
      <t>スイ</t>
    </rPh>
    <phoneticPr fontId="6"/>
  </si>
  <si>
    <t>女子推４</t>
    <rPh sb="0" eb="2">
      <t>ジョシ</t>
    </rPh>
    <rPh sb="2" eb="3">
      <t>スイ</t>
    </rPh>
    <phoneticPr fontId="6"/>
  </si>
  <si>
    <t>城田　功規</t>
    <rPh sb="0" eb="2">
      <t>シロタ</t>
    </rPh>
    <rPh sb="3" eb="5">
      <t>コウキ</t>
    </rPh>
    <phoneticPr fontId="6"/>
  </si>
  <si>
    <t>単推枠</t>
    <rPh sb="0" eb="1">
      <t>タン</t>
    </rPh>
    <rPh sb="1" eb="2">
      <t>スイ</t>
    </rPh>
    <rPh sb="2" eb="3">
      <t>ワク</t>
    </rPh>
    <phoneticPr fontId="11"/>
  </si>
  <si>
    <t>男子複５</t>
    <rPh sb="0" eb="2">
      <t>ダンシ</t>
    </rPh>
    <rPh sb="2" eb="3">
      <t>フク</t>
    </rPh>
    <phoneticPr fontId="6"/>
  </si>
  <si>
    <t>男子複６</t>
    <rPh sb="0" eb="2">
      <t>ダンシ</t>
    </rPh>
    <rPh sb="2" eb="3">
      <t>フク</t>
    </rPh>
    <phoneticPr fontId="6"/>
  </si>
  <si>
    <t>女子複５</t>
    <rPh sb="0" eb="2">
      <t>ジョシ</t>
    </rPh>
    <rPh sb="2" eb="3">
      <t>フク</t>
    </rPh>
    <phoneticPr fontId="6"/>
  </si>
  <si>
    <t>女子複６</t>
    <rPh sb="0" eb="2">
      <t>ジョシ</t>
    </rPh>
    <rPh sb="2" eb="3">
      <t>フク</t>
    </rPh>
    <phoneticPr fontId="6"/>
  </si>
  <si>
    <t>男子ダブルス５</t>
    <rPh sb="0" eb="2">
      <t>ダンシ</t>
    </rPh>
    <phoneticPr fontId="11"/>
  </si>
  <si>
    <t>男子ダブルス６</t>
    <rPh sb="0" eb="2">
      <t>ダンシ</t>
    </rPh>
    <phoneticPr fontId="11"/>
  </si>
  <si>
    <t>女子ダブルス５</t>
    <rPh sb="0" eb="2">
      <t>ジョシ</t>
    </rPh>
    <phoneticPr fontId="11"/>
  </si>
  <si>
    <t>女子ダブルス６</t>
    <rPh sb="0" eb="2">
      <t>ジョシ</t>
    </rPh>
    <phoneticPr fontId="11"/>
  </si>
  <si>
    <t>推１</t>
    <rPh sb="0" eb="1">
      <t>スイ</t>
    </rPh>
    <phoneticPr fontId="6"/>
  </si>
  <si>
    <t>推２</t>
    <rPh sb="0" eb="1">
      <t>スイ</t>
    </rPh>
    <phoneticPr fontId="6"/>
  </si>
  <si>
    <t>推３</t>
    <rPh sb="0" eb="1">
      <t>スイ</t>
    </rPh>
    <phoneticPr fontId="6"/>
  </si>
  <si>
    <t>推４</t>
    <rPh sb="0" eb="1">
      <t>スイ</t>
    </rPh>
    <phoneticPr fontId="6"/>
  </si>
  <si>
    <t>参加費単　１０００円×</t>
    <rPh sb="0" eb="3">
      <t>サンカヒ</t>
    </rPh>
    <rPh sb="3" eb="4">
      <t>タン</t>
    </rPh>
    <rPh sb="9" eb="10">
      <t>エン</t>
    </rPh>
    <phoneticPr fontId="11"/>
  </si>
  <si>
    <t>参加費複　２０００円×</t>
    <rPh sb="0" eb="3">
      <t>サンカヒ</t>
    </rPh>
    <rPh sb="3" eb="4">
      <t>フク</t>
    </rPh>
    <rPh sb="9" eb="10">
      <t>エン</t>
    </rPh>
    <phoneticPr fontId="11"/>
  </si>
  <si>
    <t>※出場数とあっているか、必ずご確認ください。</t>
    <rPh sb="1" eb="3">
      <t>シュツジョウ</t>
    </rPh>
    <rPh sb="3" eb="4">
      <t>スウ</t>
    </rPh>
    <rPh sb="12" eb="13">
      <t>カナラ</t>
    </rPh>
    <rPh sb="15" eb="17">
      <t>カクニン</t>
    </rPh>
    <phoneticPr fontId="6"/>
  </si>
  <si>
    <t>略称</t>
    <rPh sb="0" eb="2">
      <t>リャクショウ</t>
    </rPh>
    <phoneticPr fontId="2"/>
  </si>
  <si>
    <t>愛知県名古屋市千種区不老町 名古屋大学教育学部附属中学校</t>
  </si>
  <si>
    <t>東海市立加木屋中学校</t>
    <rPh sb="0" eb="4">
      <t>トウカイシリツ</t>
    </rPh>
    <rPh sb="4" eb="7">
      <t>カギヤ</t>
    </rPh>
    <rPh sb="7" eb="10">
      <t>チュウガッコウ</t>
    </rPh>
    <phoneticPr fontId="1"/>
  </si>
  <si>
    <t>知多市立旭南中学校</t>
    <rPh sb="0" eb="4">
      <t>チタシリツ</t>
    </rPh>
    <rPh sb="4" eb="6">
      <t>キョクナン</t>
    </rPh>
    <rPh sb="6" eb="7">
      <t>チュウ</t>
    </rPh>
    <rPh sb="7" eb="9">
      <t>ガッコウ</t>
    </rPh>
    <phoneticPr fontId="1"/>
  </si>
  <si>
    <t>名古屋市立港北中学校</t>
  </si>
  <si>
    <t>名古屋市立守山中学校</t>
    <rPh sb="0" eb="5">
      <t>ナゴヤシリツ</t>
    </rPh>
    <rPh sb="5" eb="7">
      <t>モリヤマ</t>
    </rPh>
    <rPh sb="7" eb="10">
      <t>チュウガッコウ</t>
    </rPh>
    <phoneticPr fontId="6"/>
  </si>
  <si>
    <t>名古屋市立守山東中学校</t>
    <rPh sb="0" eb="5">
      <t>ナゴヤシリツ</t>
    </rPh>
    <rPh sb="5" eb="7">
      <t>モリヤマ</t>
    </rPh>
    <rPh sb="7" eb="8">
      <t>ヒガシ</t>
    </rPh>
    <rPh sb="8" eb="11">
      <t>チュウガッコウ</t>
    </rPh>
    <phoneticPr fontId="6"/>
  </si>
  <si>
    <t>名古屋市立原中学校</t>
    <rPh sb="0" eb="3">
      <t>ナゴヤ</t>
    </rPh>
    <rPh sb="3" eb="5">
      <t>シリツ</t>
    </rPh>
    <rPh sb="5" eb="6">
      <t>ハラ</t>
    </rPh>
    <rPh sb="6" eb="9">
      <t>チュウガッコウ</t>
    </rPh>
    <phoneticPr fontId="6"/>
  </si>
  <si>
    <t>名古屋市立猪子石中学校</t>
  </si>
  <si>
    <t>名古屋市立神丘中学校</t>
    <rPh sb="0" eb="3">
      <t>ナゴヤ</t>
    </rPh>
    <rPh sb="3" eb="5">
      <t>シリツ</t>
    </rPh>
    <rPh sb="5" eb="6">
      <t>カミ</t>
    </rPh>
    <rPh sb="6" eb="7">
      <t>オカ</t>
    </rPh>
    <rPh sb="7" eb="10">
      <t>チュウガッコウ</t>
    </rPh>
    <phoneticPr fontId="1"/>
  </si>
  <si>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</si>
  <si>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</si>
  <si>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</si>
  <si>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</si>
  <si>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1"/>
  </si>
  <si>
    <t>蒲郡市立蒲郡中学校</t>
    <rPh sb="0" eb="4">
      <t>ガマゴオリシリツ</t>
    </rPh>
    <rPh sb="4" eb="6">
      <t>ガマゴオリ</t>
    </rPh>
    <rPh sb="6" eb="9">
      <t>チュウガッコウ</t>
    </rPh>
    <phoneticPr fontId="6"/>
  </si>
  <si>
    <t>蒲郡市立大塚中学校</t>
  </si>
  <si>
    <t>長久手市立北中学校</t>
  </si>
  <si>
    <t>長久手市立長久手中学校</t>
    <rPh sb="0" eb="3">
      <t>ナガクテ</t>
    </rPh>
    <rPh sb="3" eb="5">
      <t>シリツ</t>
    </rPh>
    <rPh sb="5" eb="8">
      <t>ナガクテ</t>
    </rPh>
    <rPh sb="8" eb="11">
      <t>チュウガッコウ</t>
    </rPh>
    <phoneticPr fontId="6"/>
  </si>
  <si>
    <t>小牧市立岩崎中学校</t>
    <rPh sb="0" eb="4">
      <t>コマキシリツ</t>
    </rPh>
    <rPh sb="4" eb="6">
      <t>イワサキ</t>
    </rPh>
    <rPh sb="6" eb="9">
      <t>チュウガッコウ</t>
    </rPh>
    <phoneticPr fontId="6"/>
  </si>
  <si>
    <t>小牧市立篠岡中学校</t>
    <rPh sb="0" eb="3">
      <t>コマキシ</t>
    </rPh>
    <rPh sb="3" eb="4">
      <t>リツ</t>
    </rPh>
    <phoneticPr fontId="1"/>
  </si>
  <si>
    <t>春日井市立石尾台中学校</t>
    <rPh sb="0" eb="5">
      <t>カスガイシリツ</t>
    </rPh>
    <rPh sb="5" eb="8">
      <t>イシオダイ</t>
    </rPh>
    <rPh sb="8" eb="11">
      <t>チュウガッコウ</t>
    </rPh>
    <phoneticPr fontId="6"/>
  </si>
  <si>
    <t>春日井市立高蔵寺中学校</t>
  </si>
  <si>
    <t>尾張旭市立旭中学校</t>
    <rPh sb="0" eb="3">
      <t>オワリアサヒ</t>
    </rPh>
    <rPh sb="3" eb="5">
      <t>シリツ</t>
    </rPh>
    <rPh sb="5" eb="6">
      <t>アサヒ</t>
    </rPh>
    <rPh sb="6" eb="9">
      <t>チュウガッコウ</t>
    </rPh>
    <phoneticPr fontId="6"/>
  </si>
  <si>
    <t>愛西市立佐織西中学校</t>
  </si>
  <si>
    <t>瀬戸市立南山中学校</t>
  </si>
  <si>
    <t>瀬戸市立水野中学校</t>
    <rPh sb="0" eb="3">
      <t>セトシ</t>
    </rPh>
    <rPh sb="3" eb="4">
      <t>リツ</t>
    </rPh>
    <phoneticPr fontId="2"/>
  </si>
  <si>
    <t>瀬戸市立幡山中学校</t>
    <rPh sb="0" eb="3">
      <t>セトシ</t>
    </rPh>
    <rPh sb="3" eb="4">
      <t>リツ</t>
    </rPh>
    <phoneticPr fontId="2"/>
  </si>
  <si>
    <t>桜丘中学校</t>
    <rPh sb="0" eb="1">
      <t>サクラ</t>
    </rPh>
    <rPh sb="1" eb="2">
      <t>オカ</t>
    </rPh>
    <rPh sb="2" eb="5">
      <t>チュウガッコウ</t>
    </rPh>
    <phoneticPr fontId="1"/>
  </si>
  <si>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</si>
  <si>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</si>
  <si>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2"/>
  </si>
  <si>
    <t>大府西</t>
    <rPh sb="0" eb="2">
      <t>オオブ</t>
    </rPh>
    <rPh sb="2" eb="3">
      <t>ニシ</t>
    </rPh>
    <phoneticPr fontId="2"/>
  </si>
  <si>
    <t>大府北</t>
    <rPh sb="0" eb="2">
      <t>オオブ</t>
    </rPh>
    <rPh sb="2" eb="3">
      <t>キタ</t>
    </rPh>
    <phoneticPr fontId="2"/>
  </si>
  <si>
    <t>大府南</t>
    <rPh sb="0" eb="2">
      <t>オオブ</t>
    </rPh>
    <rPh sb="2" eb="3">
      <t>ミナミ</t>
    </rPh>
    <phoneticPr fontId="2"/>
  </si>
  <si>
    <t>阿久比</t>
    <rPh sb="0" eb="3">
      <t>アグイ</t>
    </rPh>
    <phoneticPr fontId="2"/>
  </si>
  <si>
    <t>半　田</t>
    <rPh sb="0" eb="1">
      <t>ハン</t>
    </rPh>
    <rPh sb="2" eb="3">
      <t>タ</t>
    </rPh>
    <phoneticPr fontId="2"/>
  </si>
  <si>
    <t>乙　川</t>
    <rPh sb="0" eb="1">
      <t>オツ</t>
    </rPh>
    <rPh sb="2" eb="3">
      <t>カワ</t>
    </rPh>
    <phoneticPr fontId="2"/>
  </si>
  <si>
    <t>成　岩</t>
    <rPh sb="0" eb="1">
      <t>シゲル</t>
    </rPh>
    <rPh sb="2" eb="3">
      <t>イワ</t>
    </rPh>
    <phoneticPr fontId="2"/>
  </si>
  <si>
    <t>武　豊</t>
    <rPh sb="0" eb="1">
      <t>タケシ</t>
    </rPh>
    <rPh sb="2" eb="3">
      <t>ユタカ</t>
    </rPh>
    <phoneticPr fontId="2"/>
  </si>
  <si>
    <t>鬼　崎</t>
    <rPh sb="0" eb="1">
      <t>オニ</t>
    </rPh>
    <rPh sb="2" eb="3">
      <t>ザキ</t>
    </rPh>
    <phoneticPr fontId="2"/>
  </si>
  <si>
    <t>旭　南</t>
  </si>
  <si>
    <t>常　滑</t>
    <rPh sb="0" eb="1">
      <t>ツネ</t>
    </rPh>
    <rPh sb="2" eb="3">
      <t>ヌメ</t>
    </rPh>
    <phoneticPr fontId="2"/>
  </si>
  <si>
    <t>加木屋</t>
    <rPh sb="0" eb="3">
      <t>カギヤ</t>
    </rPh>
    <phoneticPr fontId="2"/>
  </si>
  <si>
    <t>東海市加木屋町西御獄18番地の1</t>
  </si>
  <si>
    <t>知多市金沢字中向山１３２</t>
    <rPh sb="0" eb="3">
      <t>チタシ</t>
    </rPh>
    <rPh sb="3" eb="5">
      <t>カナザワ</t>
    </rPh>
    <rPh sb="5" eb="6">
      <t>アザ</t>
    </rPh>
    <rPh sb="6" eb="7">
      <t>ナカ</t>
    </rPh>
    <rPh sb="7" eb="9">
      <t>ムカイヤマ</t>
    </rPh>
    <phoneticPr fontId="2"/>
  </si>
  <si>
    <t>萩　山</t>
    <rPh sb="0" eb="1">
      <t>ハギ</t>
    </rPh>
    <rPh sb="2" eb="3">
      <t>ヤマ</t>
    </rPh>
    <phoneticPr fontId="2"/>
  </si>
  <si>
    <t>藤　森</t>
    <rPh sb="0" eb="1">
      <t>フジ</t>
    </rPh>
    <rPh sb="2" eb="3">
      <t>モリ</t>
    </rPh>
    <phoneticPr fontId="2"/>
  </si>
  <si>
    <t>守山北</t>
    <rPh sb="0" eb="2">
      <t>モリヤマ</t>
    </rPh>
    <rPh sb="2" eb="3">
      <t>キタ</t>
    </rPh>
    <phoneticPr fontId="2"/>
  </si>
  <si>
    <t>鎌倉台</t>
    <rPh sb="0" eb="2">
      <t>カマクラ</t>
    </rPh>
    <rPh sb="2" eb="3">
      <t>ダイ</t>
    </rPh>
    <phoneticPr fontId="2"/>
  </si>
  <si>
    <t>猪　高</t>
    <rPh sb="0" eb="1">
      <t>イノシシ</t>
    </rPh>
    <rPh sb="2" eb="3">
      <t>タカ</t>
    </rPh>
    <phoneticPr fontId="2"/>
  </si>
  <si>
    <t>高針台</t>
    <rPh sb="0" eb="3">
      <t>タカバリダイ</t>
    </rPh>
    <phoneticPr fontId="2"/>
  </si>
  <si>
    <t>有　松</t>
    <rPh sb="0" eb="1">
      <t>ユウ</t>
    </rPh>
    <rPh sb="2" eb="3">
      <t>マツ</t>
    </rPh>
    <phoneticPr fontId="2"/>
  </si>
  <si>
    <t>若　水</t>
    <rPh sb="0" eb="1">
      <t>ワカ</t>
    </rPh>
    <rPh sb="2" eb="3">
      <t>ミズ</t>
    </rPh>
    <phoneticPr fontId="2"/>
  </si>
  <si>
    <t>港　北</t>
    <rPh sb="0" eb="1">
      <t>ミナト</t>
    </rPh>
    <rPh sb="2" eb="3">
      <t>キタ</t>
    </rPh>
    <phoneticPr fontId="2"/>
  </si>
  <si>
    <t>　原　</t>
    <rPh sb="1" eb="2">
      <t>ハラ</t>
    </rPh>
    <phoneticPr fontId="2"/>
  </si>
  <si>
    <t>猪子石</t>
    <rPh sb="0" eb="3">
      <t>イノコイシ</t>
    </rPh>
    <phoneticPr fontId="2"/>
  </si>
  <si>
    <t>守　山</t>
    <rPh sb="0" eb="1">
      <t>マモル</t>
    </rPh>
    <rPh sb="2" eb="3">
      <t>ヤマ</t>
    </rPh>
    <phoneticPr fontId="2"/>
  </si>
  <si>
    <t>守山東</t>
    <rPh sb="0" eb="2">
      <t>モリヤマ</t>
    </rPh>
    <rPh sb="2" eb="3">
      <t>ヒガシ</t>
    </rPh>
    <phoneticPr fontId="2"/>
  </si>
  <si>
    <t>神　丘</t>
    <rPh sb="0" eb="1">
      <t>カミ</t>
    </rPh>
    <rPh sb="2" eb="3">
      <t>オカ</t>
    </rPh>
    <phoneticPr fontId="2"/>
  </si>
  <si>
    <t>455-0067</t>
  </si>
  <si>
    <t>名古屋市守山区大屋敷１３－６３</t>
  </si>
  <si>
    <t>名古屋市守山区小幡5丁目7番3号</t>
  </si>
  <si>
    <t>名古屋市名東区神丘町１－１８</t>
    <phoneticPr fontId="2"/>
  </si>
  <si>
    <t>442-0862</t>
  </si>
  <si>
    <t>豊川南部</t>
    <rPh sb="0" eb="2">
      <t>トヨカワ</t>
    </rPh>
    <rPh sb="2" eb="4">
      <t>ナンブ</t>
    </rPh>
    <phoneticPr fontId="2"/>
  </si>
  <si>
    <t>豊川西部</t>
    <rPh sb="0" eb="2">
      <t>トヨカワ</t>
    </rPh>
    <rPh sb="2" eb="4">
      <t>セイブ</t>
    </rPh>
    <phoneticPr fontId="2"/>
  </si>
  <si>
    <t>高師台</t>
    <rPh sb="0" eb="1">
      <t>タカ</t>
    </rPh>
    <rPh sb="1" eb="2">
      <t>シ</t>
    </rPh>
    <rPh sb="2" eb="3">
      <t>ダイ</t>
    </rPh>
    <phoneticPr fontId="2"/>
  </si>
  <si>
    <t>豊橋南陵</t>
    <rPh sb="0" eb="2">
      <t>トヨハシ</t>
    </rPh>
    <rPh sb="2" eb="4">
      <t>ナンリョウ</t>
    </rPh>
    <phoneticPr fontId="2"/>
  </si>
  <si>
    <t>章　南</t>
    <rPh sb="0" eb="1">
      <t>ショウ</t>
    </rPh>
    <rPh sb="2" eb="3">
      <t>ナン</t>
    </rPh>
    <phoneticPr fontId="2"/>
  </si>
  <si>
    <t>岡崎東海</t>
    <rPh sb="0" eb="2">
      <t>オカザキ</t>
    </rPh>
    <rPh sb="2" eb="4">
      <t>トウカイ</t>
    </rPh>
    <phoneticPr fontId="2"/>
  </si>
  <si>
    <t>六ツ美</t>
    <rPh sb="0" eb="1">
      <t>ム</t>
    </rPh>
    <rPh sb="2" eb="3">
      <t>ミ</t>
    </rPh>
    <phoneticPr fontId="2"/>
  </si>
  <si>
    <t>豊川中部</t>
    <rPh sb="0" eb="2">
      <t>トヨカワ</t>
    </rPh>
    <rPh sb="2" eb="4">
      <t>チュウブ</t>
    </rPh>
    <phoneticPr fontId="2"/>
  </si>
  <si>
    <t>本　郷</t>
    <rPh sb="0" eb="1">
      <t>ホン</t>
    </rPh>
    <rPh sb="2" eb="3">
      <t>ゴウ</t>
    </rPh>
    <phoneticPr fontId="2"/>
  </si>
  <si>
    <t>六ツ美北</t>
    <rPh sb="0" eb="1">
      <t>ム</t>
    </rPh>
    <rPh sb="2" eb="3">
      <t>ミ</t>
    </rPh>
    <rPh sb="3" eb="4">
      <t>キタ</t>
    </rPh>
    <phoneticPr fontId="2"/>
  </si>
  <si>
    <t>矢作北</t>
    <rPh sb="0" eb="2">
      <t>ヤハギ</t>
    </rPh>
    <rPh sb="2" eb="3">
      <t>キタ</t>
    </rPh>
    <phoneticPr fontId="2"/>
  </si>
  <si>
    <t>竜　海</t>
    <rPh sb="0" eb="1">
      <t>リュウ</t>
    </rPh>
    <rPh sb="2" eb="3">
      <t>ウミ</t>
    </rPh>
    <phoneticPr fontId="2"/>
  </si>
  <si>
    <t>西尾東部</t>
    <rPh sb="0" eb="2">
      <t>ニシオ</t>
    </rPh>
    <rPh sb="2" eb="4">
      <t>トウブ</t>
    </rPh>
    <phoneticPr fontId="2"/>
  </si>
  <si>
    <t>西　尾</t>
    <rPh sb="0" eb="1">
      <t>ニシ</t>
    </rPh>
    <rPh sb="2" eb="3">
      <t>オ</t>
    </rPh>
    <phoneticPr fontId="2"/>
  </si>
  <si>
    <t>平　坂</t>
    <rPh sb="0" eb="1">
      <t>ヘイ</t>
    </rPh>
    <rPh sb="2" eb="3">
      <t>サカ</t>
    </rPh>
    <phoneticPr fontId="2"/>
  </si>
  <si>
    <t>鳳来</t>
    <rPh sb="0" eb="2">
      <t>ホウライ</t>
    </rPh>
    <phoneticPr fontId="2"/>
  </si>
  <si>
    <t>蒲　郡</t>
    <rPh sb="0" eb="1">
      <t>カバ</t>
    </rPh>
    <rPh sb="2" eb="3">
      <t>グン</t>
    </rPh>
    <phoneticPr fontId="2"/>
  </si>
  <si>
    <t>大　塚</t>
    <rPh sb="0" eb="1">
      <t>ダイ</t>
    </rPh>
    <rPh sb="2" eb="3">
      <t>ツカ</t>
    </rPh>
    <phoneticPr fontId="2"/>
  </si>
  <si>
    <t>愛知県豊橋市高師本郷町竹ノ内90-1</t>
    <phoneticPr fontId="2"/>
  </si>
  <si>
    <t>岡崎市井内町六反2番地</t>
    <phoneticPr fontId="2"/>
  </si>
  <si>
    <t>岡崎市明大寺町字栗林48-1</t>
    <phoneticPr fontId="2"/>
  </si>
  <si>
    <t>西尾市下永良町西後落２０</t>
    <phoneticPr fontId="2"/>
  </si>
  <si>
    <t>新城市長篠仲野１</t>
    <phoneticPr fontId="2"/>
  </si>
  <si>
    <t>愛知県蒲郡市新井町１３番地１８号</t>
    <phoneticPr fontId="2"/>
  </si>
  <si>
    <t>蒲郡市大塚町南向山5-3</t>
    <phoneticPr fontId="2"/>
  </si>
  <si>
    <t>春日井中部</t>
    <rPh sb="0" eb="3">
      <t>カスガイ</t>
    </rPh>
    <rPh sb="3" eb="5">
      <t>チュウブ</t>
    </rPh>
    <phoneticPr fontId="2"/>
  </si>
  <si>
    <t>春日井東部</t>
    <rPh sb="0" eb="3">
      <t>カスガイ</t>
    </rPh>
    <rPh sb="3" eb="5">
      <t>トウブ</t>
    </rPh>
    <phoneticPr fontId="2"/>
  </si>
  <si>
    <t>鷹　来</t>
    <rPh sb="0" eb="1">
      <t>タカ</t>
    </rPh>
    <rPh sb="2" eb="3">
      <t>ク</t>
    </rPh>
    <phoneticPr fontId="2"/>
  </si>
  <si>
    <t>南　城</t>
    <rPh sb="0" eb="1">
      <t>ミナミ</t>
    </rPh>
    <rPh sb="2" eb="3">
      <t>シロ</t>
    </rPh>
    <phoneticPr fontId="2"/>
  </si>
  <si>
    <t>松　原</t>
    <rPh sb="0" eb="1">
      <t>マツ</t>
    </rPh>
    <rPh sb="2" eb="3">
      <t>ハラ</t>
    </rPh>
    <phoneticPr fontId="2"/>
  </si>
  <si>
    <t>岩成台</t>
    <rPh sb="0" eb="3">
      <t>イワナリダイ</t>
    </rPh>
    <phoneticPr fontId="2"/>
  </si>
  <si>
    <t>柏　原</t>
    <rPh sb="0" eb="1">
      <t>カシワ</t>
    </rPh>
    <rPh sb="2" eb="3">
      <t>ハラ</t>
    </rPh>
    <phoneticPr fontId="2"/>
  </si>
  <si>
    <t>春日井西部</t>
    <rPh sb="0" eb="3">
      <t>カスガイ</t>
    </rPh>
    <rPh sb="3" eb="5">
      <t>セイブ</t>
    </rPh>
    <phoneticPr fontId="2"/>
  </si>
  <si>
    <t>石尾台</t>
    <rPh sb="0" eb="3">
      <t>イシオダイ</t>
    </rPh>
    <phoneticPr fontId="2"/>
  </si>
  <si>
    <t>高蔵寺</t>
    <rPh sb="0" eb="3">
      <t>コウゾウジ</t>
    </rPh>
    <phoneticPr fontId="2"/>
  </si>
  <si>
    <t>長久手北</t>
    <rPh sb="0" eb="3">
      <t>ナガクテ</t>
    </rPh>
    <rPh sb="3" eb="4">
      <t>キタ</t>
    </rPh>
    <phoneticPr fontId="2"/>
  </si>
  <si>
    <t>岩　崎</t>
    <rPh sb="0" eb="1">
      <t>ガン</t>
    </rPh>
    <rPh sb="2" eb="3">
      <t>ザキ</t>
    </rPh>
    <phoneticPr fontId="2"/>
  </si>
  <si>
    <t>篠　岡</t>
    <rPh sb="0" eb="1">
      <t>シノ</t>
    </rPh>
    <rPh sb="2" eb="3">
      <t>オカ</t>
    </rPh>
    <phoneticPr fontId="2"/>
  </si>
  <si>
    <t>桃　陵</t>
    <rPh sb="0" eb="1">
      <t>モモ</t>
    </rPh>
    <rPh sb="2" eb="3">
      <t>リョウ</t>
    </rPh>
    <phoneticPr fontId="2"/>
  </si>
  <si>
    <t>尾張旭東</t>
    <rPh sb="0" eb="3">
      <t>オワリアサヒ</t>
    </rPh>
    <rPh sb="3" eb="4">
      <t>ヒガシ</t>
    </rPh>
    <phoneticPr fontId="2"/>
  </si>
  <si>
    <t>　旭　</t>
    <phoneticPr fontId="2"/>
  </si>
  <si>
    <t>佐織西</t>
    <rPh sb="0" eb="2">
      <t>サオリ</t>
    </rPh>
    <rPh sb="2" eb="3">
      <t>ニシ</t>
    </rPh>
    <phoneticPr fontId="2"/>
  </si>
  <si>
    <t>瀬戸南山</t>
    <rPh sb="0" eb="2">
      <t>セト</t>
    </rPh>
    <rPh sb="2" eb="4">
      <t>ミナミヤマ</t>
    </rPh>
    <phoneticPr fontId="2"/>
  </si>
  <si>
    <t>幡　山</t>
    <rPh sb="0" eb="1">
      <t>ハタ</t>
    </rPh>
    <rPh sb="2" eb="3">
      <t>ヤマ</t>
    </rPh>
    <phoneticPr fontId="2"/>
  </si>
  <si>
    <t>水　野</t>
    <rPh sb="0" eb="1">
      <t>ミズ</t>
    </rPh>
    <rPh sb="2" eb="3">
      <t>ノ</t>
    </rPh>
    <phoneticPr fontId="2"/>
  </si>
  <si>
    <t>淑　徳</t>
    <rPh sb="0" eb="1">
      <t>シュク</t>
    </rPh>
    <rPh sb="2" eb="3">
      <t>トク</t>
    </rPh>
    <phoneticPr fontId="2"/>
  </si>
  <si>
    <t>名大附</t>
    <rPh sb="0" eb="2">
      <t>メイダイ</t>
    </rPh>
    <rPh sb="2" eb="3">
      <t>フ</t>
    </rPh>
    <phoneticPr fontId="2"/>
  </si>
  <si>
    <t>市　邨</t>
    <rPh sb="0" eb="1">
      <t>シ</t>
    </rPh>
    <rPh sb="2" eb="3">
      <t>ムラ</t>
    </rPh>
    <phoneticPr fontId="2"/>
  </si>
  <si>
    <t>愛工大附</t>
    <rPh sb="0" eb="1">
      <t>アイ</t>
    </rPh>
    <rPh sb="1" eb="3">
      <t>コウダイ</t>
    </rPh>
    <rPh sb="3" eb="4">
      <t>フ</t>
    </rPh>
    <phoneticPr fontId="2"/>
  </si>
  <si>
    <t>東　海</t>
    <rPh sb="0" eb="1">
      <t>ヒガシ</t>
    </rPh>
    <rPh sb="2" eb="3">
      <t>ウミ</t>
    </rPh>
    <phoneticPr fontId="2"/>
  </si>
  <si>
    <t>南　山</t>
    <rPh sb="0" eb="1">
      <t>ミナミ</t>
    </rPh>
    <rPh sb="2" eb="3">
      <t>ヤマ</t>
    </rPh>
    <phoneticPr fontId="2"/>
  </si>
  <si>
    <t>椙　山</t>
    <rPh sb="0" eb="1">
      <t>スギ</t>
    </rPh>
    <rPh sb="2" eb="3">
      <t>ヤマ</t>
    </rPh>
    <phoneticPr fontId="2"/>
  </si>
  <si>
    <t>聖　霊</t>
    <rPh sb="0" eb="1">
      <t>セイ</t>
    </rPh>
    <rPh sb="2" eb="3">
      <t>レイ</t>
    </rPh>
    <phoneticPr fontId="2"/>
  </si>
  <si>
    <t>名古屋</t>
    <rPh sb="0" eb="3">
      <t>ナゴヤ</t>
    </rPh>
    <phoneticPr fontId="2"/>
  </si>
  <si>
    <t>大　成</t>
    <rPh sb="0" eb="1">
      <t>ダイ</t>
    </rPh>
    <rPh sb="2" eb="3">
      <t>シゲル</t>
    </rPh>
    <phoneticPr fontId="2"/>
  </si>
  <si>
    <t>桜　丘</t>
    <rPh sb="0" eb="1">
      <t>サクラ</t>
    </rPh>
    <rPh sb="2" eb="3">
      <t>オカ</t>
    </rPh>
    <phoneticPr fontId="2"/>
  </si>
  <si>
    <t>豊橋市南牛川2丁目１－１１</t>
    <phoneticPr fontId="2"/>
  </si>
  <si>
    <t>参加費</t>
    <rPh sb="0" eb="3">
      <t>サンカヒ</t>
    </rPh>
    <phoneticPr fontId="6"/>
  </si>
  <si>
    <t>知多市立旭南中学校</t>
  </si>
  <si>
    <t>知多市金沢字中向山１３２</t>
  </si>
  <si>
    <t>竹内　圭佑</t>
    <rPh sb="0" eb="2">
      <t>タケウチ</t>
    </rPh>
    <rPh sb="3" eb="5">
      <t>ケイスケ</t>
    </rPh>
    <phoneticPr fontId="6"/>
  </si>
  <si>
    <t>旭　南</t>
    <rPh sb="0" eb="1">
      <t>アサヒ</t>
    </rPh>
    <rPh sb="2" eb="3">
      <t>ナン</t>
    </rPh>
    <phoneticPr fontId="6"/>
  </si>
  <si>
    <t>氏名</t>
    <rPh sb="0" eb="2">
      <t>シメイ</t>
    </rPh>
    <phoneticPr fontId="17"/>
  </si>
  <si>
    <t>学年</t>
    <rPh sb="0" eb="2">
      <t>ガクネン</t>
    </rPh>
    <phoneticPr fontId="17"/>
  </si>
  <si>
    <t>所属中学校</t>
    <rPh sb="0" eb="2">
      <t>ショゾク</t>
    </rPh>
    <rPh sb="2" eb="5">
      <t>チュウガッコウ</t>
    </rPh>
    <phoneticPr fontId="17"/>
  </si>
  <si>
    <t>学校名略称</t>
    <rPh sb="0" eb="3">
      <t>ガッコウメイ</t>
    </rPh>
    <rPh sb="3" eb="5">
      <t>リャクショウ</t>
    </rPh>
    <phoneticPr fontId="17"/>
  </si>
  <si>
    <t>所属生徒　中学校入力欄</t>
    <rPh sb="0" eb="2">
      <t>ショゾク</t>
    </rPh>
    <rPh sb="2" eb="4">
      <t>セイト</t>
    </rPh>
    <rPh sb="5" eb="8">
      <t>チュウガッコウ</t>
    </rPh>
    <rPh sb="8" eb="10">
      <t>ニュウリョク</t>
    </rPh>
    <rPh sb="10" eb="11">
      <t>ラン</t>
    </rPh>
    <phoneticPr fontId="17"/>
  </si>
  <si>
    <t>学校名</t>
    <rPh sb="0" eb="3">
      <t>ガッコウメイ</t>
    </rPh>
    <phoneticPr fontId="17"/>
  </si>
  <si>
    <t>知多市立旭南中学校</t>
    <rPh sb="0" eb="3">
      <t>チタシ</t>
    </rPh>
    <rPh sb="3" eb="4">
      <t>リツ</t>
    </rPh>
    <rPh sb="4" eb="9">
      <t>キョクナンチュウガッコウ</t>
    </rPh>
    <phoneticPr fontId="17"/>
  </si>
  <si>
    <t>男子入力欄</t>
    <rPh sb="0" eb="2">
      <t>ダンシ</t>
    </rPh>
    <rPh sb="2" eb="4">
      <t>ニュウリョク</t>
    </rPh>
    <rPh sb="4" eb="5">
      <t>ラン</t>
    </rPh>
    <phoneticPr fontId="17"/>
  </si>
  <si>
    <t>例</t>
    <rPh sb="0" eb="1">
      <t>レイ</t>
    </rPh>
    <phoneticPr fontId="17"/>
  </si>
  <si>
    <t>旭　南</t>
    <rPh sb="0" eb="1">
      <t>アサヒ</t>
    </rPh>
    <rPh sb="2" eb="3">
      <t>ナン</t>
    </rPh>
    <phoneticPr fontId="17"/>
  </si>
  <si>
    <t>男子単５</t>
    <rPh sb="0" eb="2">
      <t>ダンシ</t>
    </rPh>
    <rPh sb="2" eb="3">
      <t>タン</t>
    </rPh>
    <phoneticPr fontId="6"/>
  </si>
  <si>
    <t>男子単６</t>
    <rPh sb="0" eb="2">
      <t>ダンシ</t>
    </rPh>
    <rPh sb="2" eb="3">
      <t>タン</t>
    </rPh>
    <phoneticPr fontId="6"/>
  </si>
  <si>
    <t>男子単７</t>
    <rPh sb="0" eb="2">
      <t>ダンシ</t>
    </rPh>
    <rPh sb="2" eb="3">
      <t>タン</t>
    </rPh>
    <phoneticPr fontId="6"/>
  </si>
  <si>
    <t>男子単８</t>
    <rPh sb="0" eb="2">
      <t>ダンシ</t>
    </rPh>
    <rPh sb="2" eb="3">
      <t>タン</t>
    </rPh>
    <phoneticPr fontId="6"/>
  </si>
  <si>
    <t>男子単９</t>
    <rPh sb="0" eb="2">
      <t>ダンシ</t>
    </rPh>
    <rPh sb="2" eb="3">
      <t>タン</t>
    </rPh>
    <phoneticPr fontId="6"/>
  </si>
  <si>
    <t>男子単１０</t>
    <rPh sb="0" eb="2">
      <t>ダンシ</t>
    </rPh>
    <rPh sb="2" eb="3">
      <t>タン</t>
    </rPh>
    <phoneticPr fontId="6"/>
  </si>
  <si>
    <t>男子単１１</t>
    <rPh sb="0" eb="2">
      <t>ダンシ</t>
    </rPh>
    <rPh sb="2" eb="3">
      <t>タン</t>
    </rPh>
    <phoneticPr fontId="6"/>
  </si>
  <si>
    <t>男子単１２</t>
    <rPh sb="0" eb="2">
      <t>ダンシ</t>
    </rPh>
    <rPh sb="2" eb="3">
      <t>タン</t>
    </rPh>
    <phoneticPr fontId="6"/>
  </si>
  <si>
    <t>男子単１３</t>
    <rPh sb="0" eb="2">
      <t>ダンシ</t>
    </rPh>
    <rPh sb="2" eb="3">
      <t>タン</t>
    </rPh>
    <phoneticPr fontId="6"/>
  </si>
  <si>
    <t>男子単１４</t>
    <rPh sb="0" eb="2">
      <t>ダンシ</t>
    </rPh>
    <rPh sb="2" eb="3">
      <t>タン</t>
    </rPh>
    <phoneticPr fontId="6"/>
  </si>
  <si>
    <t>女子単１</t>
    <rPh sb="2" eb="3">
      <t>タン</t>
    </rPh>
    <phoneticPr fontId="6"/>
  </si>
  <si>
    <t>女子単２</t>
    <rPh sb="2" eb="3">
      <t>タン</t>
    </rPh>
    <phoneticPr fontId="6"/>
  </si>
  <si>
    <t>女子単３</t>
    <rPh sb="2" eb="3">
      <t>タン</t>
    </rPh>
    <phoneticPr fontId="6"/>
  </si>
  <si>
    <t>女子単４</t>
    <rPh sb="2" eb="3">
      <t>タン</t>
    </rPh>
    <phoneticPr fontId="6"/>
  </si>
  <si>
    <t>女子単５</t>
    <rPh sb="2" eb="3">
      <t>タン</t>
    </rPh>
    <phoneticPr fontId="6"/>
  </si>
  <si>
    <t>女子単６</t>
    <rPh sb="2" eb="3">
      <t>タン</t>
    </rPh>
    <phoneticPr fontId="6"/>
  </si>
  <si>
    <t>女子単７</t>
    <rPh sb="2" eb="3">
      <t>タン</t>
    </rPh>
    <phoneticPr fontId="6"/>
  </si>
  <si>
    <t>女子単８</t>
    <rPh sb="2" eb="3">
      <t>タン</t>
    </rPh>
    <phoneticPr fontId="6"/>
  </si>
  <si>
    <t>女子単９</t>
    <rPh sb="2" eb="3">
      <t>タン</t>
    </rPh>
    <phoneticPr fontId="6"/>
  </si>
  <si>
    <t>女子単１０</t>
    <rPh sb="2" eb="3">
      <t>タン</t>
    </rPh>
    <phoneticPr fontId="6"/>
  </si>
  <si>
    <t>女子単１１</t>
    <rPh sb="2" eb="3">
      <t>タン</t>
    </rPh>
    <phoneticPr fontId="6"/>
  </si>
  <si>
    <t>女子単１２</t>
    <rPh sb="2" eb="3">
      <t>タン</t>
    </rPh>
    <phoneticPr fontId="6"/>
  </si>
  <si>
    <t>女子単１３</t>
    <rPh sb="2" eb="3">
      <t>タン</t>
    </rPh>
    <phoneticPr fontId="6"/>
  </si>
  <si>
    <t>女子単１４</t>
    <rPh sb="2" eb="3">
      <t>タン</t>
    </rPh>
    <phoneticPr fontId="6"/>
  </si>
  <si>
    <t>女子入力欄</t>
    <rPh sb="0" eb="2">
      <t>ジョシ</t>
    </rPh>
    <rPh sb="2" eb="4">
      <t>ニュウリョク</t>
    </rPh>
    <rPh sb="4" eb="5">
      <t>ラン</t>
    </rPh>
    <phoneticPr fontId="17"/>
  </si>
  <si>
    <t>女子単推１</t>
    <rPh sb="2" eb="3">
      <t>タン</t>
    </rPh>
    <rPh sb="3" eb="4">
      <t>スイ</t>
    </rPh>
    <phoneticPr fontId="6"/>
  </si>
  <si>
    <t>女子単推２</t>
    <rPh sb="2" eb="3">
      <t>タン</t>
    </rPh>
    <rPh sb="3" eb="4">
      <t>スイ</t>
    </rPh>
    <phoneticPr fontId="6"/>
  </si>
  <si>
    <t>女子ダブルス</t>
    <phoneticPr fontId="6"/>
  </si>
  <si>
    <t>女子複１</t>
    <rPh sb="2" eb="3">
      <t>フク</t>
    </rPh>
    <phoneticPr fontId="6"/>
  </si>
  <si>
    <t>女子複２</t>
    <rPh sb="2" eb="3">
      <t>フク</t>
    </rPh>
    <phoneticPr fontId="6"/>
  </si>
  <si>
    <t>女子複３</t>
    <rPh sb="2" eb="3">
      <t>フク</t>
    </rPh>
    <phoneticPr fontId="6"/>
  </si>
  <si>
    <t>女子複４</t>
    <rPh sb="2" eb="3">
      <t>フク</t>
    </rPh>
    <phoneticPr fontId="6"/>
  </si>
  <si>
    <t>女子複５</t>
    <rPh sb="2" eb="3">
      <t>フク</t>
    </rPh>
    <phoneticPr fontId="6"/>
  </si>
  <si>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6"/>
  </si>
  <si>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6"/>
  </si>
  <si>
    <t>※必ず確認をお願いします。</t>
    <rPh sb="1" eb="2">
      <t>カナラ</t>
    </rPh>
    <rPh sb="3" eb="5">
      <t>カクニン</t>
    </rPh>
    <rPh sb="7" eb="8">
      <t>ネガ</t>
    </rPh>
    <phoneticPr fontId="17"/>
  </si>
  <si>
    <t>←※リストが表示されるので選択してください</t>
    <rPh sb="6" eb="8">
      <t>ヒョウジ</t>
    </rPh>
    <rPh sb="13" eb="15">
      <t>センタク</t>
    </rPh>
    <phoneticPr fontId="17"/>
  </si>
  <si>
    <t>※ダブルスは同一校のペアしか認められません</t>
    <rPh sb="6" eb="8">
      <t>ドウイツ</t>
    </rPh>
    <rPh sb="8" eb="9">
      <t>コウ</t>
    </rPh>
    <rPh sb="14" eb="15">
      <t>ミト</t>
    </rPh>
    <phoneticPr fontId="17"/>
  </si>
  <si>
    <t>略　称</t>
    <rPh sb="0" eb="1">
      <t>リャク</t>
    </rPh>
    <rPh sb="2" eb="3">
      <t>ショウ</t>
    </rPh>
    <phoneticPr fontId="17"/>
  </si>
  <si>
    <t>男子複７</t>
    <rPh sb="0" eb="2">
      <t>ダンシ</t>
    </rPh>
    <rPh sb="2" eb="3">
      <t>フク</t>
    </rPh>
    <phoneticPr fontId="6"/>
  </si>
  <si>
    <t>愛知県大府市桃山町三丁目216</t>
    <phoneticPr fontId="2"/>
  </si>
  <si>
    <t>愛知県大府市長草町車池11</t>
    <phoneticPr fontId="2"/>
  </si>
  <si>
    <t>愛知県大府市東新町3-3-1</t>
    <phoneticPr fontId="2"/>
  </si>
  <si>
    <t>愛知県大府市馬池町3-21</t>
    <phoneticPr fontId="2"/>
  </si>
  <si>
    <t>愛知県知多郡阿久比町卵坂半田ヶ峯1</t>
    <phoneticPr fontId="2"/>
  </si>
  <si>
    <t>愛知県半田市岩滑東町5-80</t>
    <phoneticPr fontId="2"/>
  </si>
  <si>
    <t>愛知県半田市昭和町3-8</t>
    <phoneticPr fontId="2"/>
  </si>
  <si>
    <t>愛知県半田市大池町3-1</t>
    <phoneticPr fontId="2"/>
  </si>
  <si>
    <t>愛知県知多郡武豊町中根4-5</t>
    <phoneticPr fontId="2"/>
  </si>
  <si>
    <t>愛知県常滑市二ノ田15-14</t>
    <rPh sb="6" eb="7">
      <t>ニ</t>
    </rPh>
    <rPh sb="8" eb="9">
      <t>タ</t>
    </rPh>
    <phoneticPr fontId="1"/>
  </si>
  <si>
    <t>愛知県名古屋市名東区小池町66</t>
    <phoneticPr fontId="2"/>
  </si>
  <si>
    <t>愛知県名古屋市緑区鎌倉台2-402</t>
    <phoneticPr fontId="2"/>
  </si>
  <si>
    <t>愛知県名古屋市名東区丁田町33</t>
    <phoneticPr fontId="2"/>
  </si>
  <si>
    <t>愛知県名古屋市名東区勢子坊3-801</t>
    <phoneticPr fontId="2"/>
  </si>
  <si>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2"/>
  </si>
  <si>
    <t>愛知県名古屋市千種区若水二丁目6-1</t>
    <rPh sb="0" eb="3">
      <t>アイチケン</t>
    </rPh>
    <rPh sb="3" eb="7">
      <t>ナゴヤシ</t>
    </rPh>
    <rPh sb="7" eb="10">
      <t>チクサク</t>
    </rPh>
    <rPh sb="10" eb="12">
      <t>ワカミズ</t>
    </rPh>
    <rPh sb="12" eb="15">
      <t>ニチョウメ</t>
    </rPh>
    <phoneticPr fontId="2"/>
  </si>
  <si>
    <t>愛知県名古屋市港区港北町2丁目1番地</t>
    <rPh sb="0" eb="3">
      <t>アイチケン</t>
    </rPh>
    <rPh sb="3" eb="7">
      <t>ナゴヤシ</t>
    </rPh>
    <rPh sb="7" eb="9">
      <t>ミナトク</t>
    </rPh>
    <rPh sb="9" eb="12">
      <t>コウホクチョウ</t>
    </rPh>
    <rPh sb="13" eb="15">
      <t>チョウメ</t>
    </rPh>
    <rPh sb="16" eb="18">
      <t>バンチ</t>
    </rPh>
    <phoneticPr fontId="2"/>
  </si>
  <si>
    <t>愛知県名古屋市守山区松坂町116-1</t>
    <rPh sb="0" eb="3">
      <t>アイチケン</t>
    </rPh>
    <rPh sb="3" eb="7">
      <t>ナゴヤシ</t>
    </rPh>
    <rPh sb="7" eb="10">
      <t>モリヤマク</t>
    </rPh>
    <rPh sb="10" eb="12">
      <t>マツサカ</t>
    </rPh>
    <rPh sb="12" eb="13">
      <t>チョウ</t>
    </rPh>
    <phoneticPr fontId="2"/>
  </si>
  <si>
    <t>愛知県豊川市市田町西浦41</t>
    <rPh sb="0" eb="3">
      <t>アイチケン</t>
    </rPh>
    <rPh sb="6" eb="8">
      <t>イチダ</t>
    </rPh>
    <rPh sb="8" eb="9">
      <t>チョウ</t>
    </rPh>
    <rPh sb="9" eb="11">
      <t>ニシウラ</t>
    </rPh>
    <phoneticPr fontId="2"/>
  </si>
  <si>
    <t xml:space="preserve">愛知県豊川市国府町岡本24-2 </t>
    <phoneticPr fontId="2"/>
  </si>
  <si>
    <t>愛知県豊橋市西幸町浜地328</t>
    <phoneticPr fontId="2"/>
  </si>
  <si>
    <t>愛知県豊橋市植田町字的場50</t>
    <phoneticPr fontId="2"/>
  </si>
  <si>
    <t>愛知県岡崎市山綱町中柴51</t>
    <phoneticPr fontId="2"/>
  </si>
  <si>
    <t>愛知県岡崎市東大友町塚本57-3</t>
    <phoneticPr fontId="2"/>
  </si>
  <si>
    <t>愛知県西尾市今川町土井堀1</t>
    <phoneticPr fontId="2"/>
  </si>
  <si>
    <t>愛知県西尾市平坂町吉山1-1</t>
    <phoneticPr fontId="2"/>
  </si>
  <si>
    <t>愛知県春日井市王子町４番地</t>
    <rPh sb="0" eb="3">
      <t>アイチケン</t>
    </rPh>
    <rPh sb="3" eb="7">
      <t>カスガイシ</t>
    </rPh>
    <rPh sb="7" eb="9">
      <t>オウジ</t>
    </rPh>
    <rPh sb="9" eb="10">
      <t>チョウ</t>
    </rPh>
    <rPh sb="11" eb="13">
      <t>バンチ</t>
    </rPh>
    <phoneticPr fontId="2"/>
  </si>
  <si>
    <t>愛知県春日井市篠木町6-1315-1</t>
    <rPh sb="0" eb="3">
      <t>アイチケン</t>
    </rPh>
    <rPh sb="3" eb="7">
      <t>カスガイシ</t>
    </rPh>
    <rPh sb="7" eb="10">
      <t>シノギチョウ</t>
    </rPh>
    <phoneticPr fontId="2"/>
  </si>
  <si>
    <t>愛知県春日井市下市場町1-2-3</t>
    <phoneticPr fontId="2"/>
  </si>
  <si>
    <t>愛知県春日井市西山町3-8-8</t>
    <phoneticPr fontId="2"/>
  </si>
  <si>
    <t>愛知県春日井市岩成台8-2</t>
    <phoneticPr fontId="2"/>
  </si>
  <si>
    <t>愛知県春日井市柏原町5-375</t>
    <rPh sb="7" eb="9">
      <t>カシハラ</t>
    </rPh>
    <phoneticPr fontId="1"/>
  </si>
  <si>
    <t>愛知県小牧市桃ヶ丘二丁目1</t>
    <rPh sb="0" eb="3">
      <t>アイチケン</t>
    </rPh>
    <rPh sb="3" eb="6">
      <t>コマキシ</t>
    </rPh>
    <rPh sb="6" eb="7">
      <t>モモ</t>
    </rPh>
    <rPh sb="8" eb="9">
      <t>オカ</t>
    </rPh>
    <rPh sb="9" eb="12">
      <t>ニチョウメ</t>
    </rPh>
    <phoneticPr fontId="1"/>
  </si>
  <si>
    <t>愛知県名古屋市千種区桜が丘23</t>
    <phoneticPr fontId="2"/>
  </si>
  <si>
    <t>愛知県名古屋市千種区若水3-2-12</t>
    <phoneticPr fontId="2"/>
  </si>
  <si>
    <t>愛知県名古屋市東区筒井1-2-35</t>
    <phoneticPr fontId="2"/>
  </si>
  <si>
    <t>愛知県名古屋市昭和区五軒家町6</t>
    <phoneticPr fontId="2"/>
  </si>
  <si>
    <t>愛知県名古屋市昭和区隼人町17</t>
    <phoneticPr fontId="2"/>
  </si>
  <si>
    <t>愛知県名古屋市千種区山添町2-2</t>
    <phoneticPr fontId="2"/>
  </si>
  <si>
    <t>愛知県瀬戸市せいれい町2</t>
    <phoneticPr fontId="2"/>
  </si>
  <si>
    <t>愛知県名古屋市東区砂田橋2-1-58</t>
    <phoneticPr fontId="2"/>
  </si>
  <si>
    <t>学校略称</t>
    <rPh sb="0" eb="2">
      <t>ガッコウ</t>
    </rPh>
    <rPh sb="2" eb="4">
      <t>リャクショウ</t>
    </rPh>
    <phoneticPr fontId="6"/>
  </si>
  <si>
    <t>推1</t>
    <rPh sb="0" eb="1">
      <t>スイ</t>
    </rPh>
    <phoneticPr fontId="17"/>
  </si>
  <si>
    <t>推2</t>
    <rPh sb="0" eb="1">
      <t>スイ</t>
    </rPh>
    <phoneticPr fontId="17"/>
  </si>
  <si>
    <t>(</t>
    <phoneticPr fontId="17"/>
  </si>
  <si>
    <t>)</t>
    <phoneticPr fontId="17"/>
  </si>
  <si>
    <t>男子複８</t>
    <rPh sb="0" eb="2">
      <t>ダンシ</t>
    </rPh>
    <rPh sb="2" eb="3">
      <t>フク</t>
    </rPh>
    <phoneticPr fontId="6"/>
  </si>
  <si>
    <t>女子複６</t>
    <rPh sb="2" eb="3">
      <t>フク</t>
    </rPh>
    <phoneticPr fontId="6"/>
  </si>
  <si>
    <t>女子複７</t>
    <rPh sb="2" eb="3">
      <t>フク</t>
    </rPh>
    <phoneticPr fontId="6"/>
  </si>
  <si>
    <t>女子複８</t>
    <rPh sb="2" eb="3">
      <t>フク</t>
    </rPh>
    <phoneticPr fontId="6"/>
  </si>
  <si>
    <t>・</t>
    <phoneticPr fontId="17"/>
  </si>
  <si>
    <t>作業欄</t>
    <rPh sb="0" eb="2">
      <t>サギョウ</t>
    </rPh>
    <rPh sb="2" eb="3">
      <t>ラン</t>
    </rPh>
    <phoneticPr fontId="17"/>
  </si>
  <si>
    <t>さわらないでください！！</t>
    <phoneticPr fontId="17"/>
  </si>
  <si>
    <t>女子シングルス</t>
    <phoneticPr fontId="6"/>
  </si>
  <si>
    <t>係作業欄</t>
    <rPh sb="0" eb="1">
      <t>カカリ</t>
    </rPh>
    <rPh sb="1" eb="3">
      <t>サギョウ</t>
    </rPh>
    <rPh sb="3" eb="4">
      <t>ラン</t>
    </rPh>
    <phoneticPr fontId="17"/>
  </si>
  <si>
    <t>チーム名</t>
    <rPh sb="3" eb="4">
      <t>メイ</t>
    </rPh>
    <phoneticPr fontId="17"/>
  </si>
  <si>
    <t>金額</t>
    <rPh sb="0" eb="2">
      <t>キンガク</t>
    </rPh>
    <phoneticPr fontId="17"/>
  </si>
  <si>
    <t>プロ数</t>
    <rPh sb="2" eb="3">
      <t>スウ</t>
    </rPh>
    <phoneticPr fontId="17"/>
  </si>
  <si>
    <t>男子複１</t>
    <rPh sb="2" eb="3">
      <t>フク</t>
    </rPh>
    <phoneticPr fontId="6"/>
  </si>
  <si>
    <t>男子複２</t>
    <rPh sb="2" eb="3">
      <t>フク</t>
    </rPh>
    <phoneticPr fontId="6"/>
  </si>
  <si>
    <t>男子複３</t>
    <rPh sb="2" eb="3">
      <t>フク</t>
    </rPh>
    <phoneticPr fontId="6"/>
  </si>
  <si>
    <t>男子複４</t>
    <rPh sb="2" eb="3">
      <t>フク</t>
    </rPh>
    <phoneticPr fontId="6"/>
  </si>
  <si>
    <t>男子複５</t>
    <rPh sb="2" eb="3">
      <t>フク</t>
    </rPh>
    <phoneticPr fontId="6"/>
  </si>
  <si>
    <t>男子複６</t>
    <rPh sb="2" eb="3">
      <t>フク</t>
    </rPh>
    <phoneticPr fontId="6"/>
  </si>
  <si>
    <t>男子複７</t>
    <rPh sb="2" eb="3">
      <t>フク</t>
    </rPh>
    <phoneticPr fontId="6"/>
  </si>
  <si>
    <t>男子複８</t>
    <rPh sb="0" eb="2">
      <t>ダンシ</t>
    </rPh>
    <rPh sb="2" eb="3">
      <t>フク</t>
    </rPh>
    <phoneticPr fontId="17"/>
  </si>
  <si>
    <t>女子複８</t>
    <rPh sb="2" eb="3">
      <t>フク</t>
    </rPh>
    <phoneticPr fontId="17"/>
  </si>
  <si>
    <t>男子用</t>
    <rPh sb="0" eb="2">
      <t>ダンシ</t>
    </rPh>
    <rPh sb="2" eb="3">
      <t>ヨウ</t>
    </rPh>
    <phoneticPr fontId="11"/>
  </si>
  <si>
    <t>学校</t>
    <rPh sb="0" eb="2">
      <t>ガッコウ</t>
    </rPh>
    <phoneticPr fontId="6"/>
  </si>
  <si>
    <t>名前2</t>
    <rPh sb="0" eb="2">
      <t>ナマエ</t>
    </rPh>
    <phoneticPr fontId="11"/>
  </si>
  <si>
    <t>※振込受領証（コピー可）を申込書の裏面中央にのり付けしてください。
申込書が複数ある場合は，いずれか一枚に添付して下さい。</t>
    <rPh sb="1" eb="3">
      <t>フリコミ</t>
    </rPh>
    <rPh sb="3" eb="6">
      <t>ジュリョウショウ</t>
    </rPh>
    <rPh sb="10" eb="11">
      <t>カ</t>
    </rPh>
    <rPh sb="13" eb="15">
      <t>モウシコミ</t>
    </rPh>
    <rPh sb="15" eb="16">
      <t>ショ</t>
    </rPh>
    <rPh sb="17" eb="19">
      <t>リメン</t>
    </rPh>
    <rPh sb="19" eb="21">
      <t>チュウオウ</t>
    </rPh>
    <rPh sb="24" eb="25">
      <t>ヅ</t>
    </rPh>
    <rPh sb="34" eb="37">
      <t>モウシコミショ</t>
    </rPh>
    <rPh sb="38" eb="40">
      <t>フクスウ</t>
    </rPh>
    <rPh sb="42" eb="44">
      <t>バアイ</t>
    </rPh>
    <rPh sb="50" eb="52">
      <t>イチマイ</t>
    </rPh>
    <rPh sb="53" eb="55">
      <t>テンプ</t>
    </rPh>
    <rPh sb="57" eb="58">
      <t>クダ</t>
    </rPh>
    <phoneticPr fontId="11"/>
  </si>
  <si>
    <t>女子用</t>
    <rPh sb="0" eb="2">
      <t>ジョシ</t>
    </rPh>
    <rPh sb="2" eb="3">
      <t>ヨウ</t>
    </rPh>
    <phoneticPr fontId="11"/>
  </si>
  <si>
    <t>竹内クラブ</t>
    <rPh sb="0" eb="2">
      <t>タケウチ</t>
    </rPh>
    <phoneticPr fontId="17"/>
  </si>
  <si>
    <t>知多市金沢字中向山１３２</t>
    <rPh sb="0" eb="3">
      <t>チタシ</t>
    </rPh>
    <rPh sb="3" eb="5">
      <t>カナザワ</t>
    </rPh>
    <rPh sb="5" eb="6">
      <t>アザ</t>
    </rPh>
    <rPh sb="6" eb="7">
      <t>ナカ</t>
    </rPh>
    <rPh sb="7" eb="9">
      <t>ムカイヤマ</t>
    </rPh>
    <phoneticPr fontId="17"/>
  </si>
  <si>
    <t>竹内　圭佑</t>
    <rPh sb="0" eb="2">
      <t>タケウチ</t>
    </rPh>
    <rPh sb="3" eb="5">
      <t>ケイスケ</t>
    </rPh>
    <phoneticPr fontId="17"/>
  </si>
  <si>
    <t>０５６９－４３－４１２１</t>
    <phoneticPr fontId="17"/>
  </si>
  <si>
    <t>知多市立旭南中学校</t>
    <rPh sb="0" eb="4">
      <t>チタシリツ</t>
    </rPh>
    <rPh sb="4" eb="9">
      <t>キョクナンチュウガッコウ</t>
    </rPh>
    <phoneticPr fontId="17"/>
  </si>
  <si>
    <t>旭　南</t>
    <rPh sb="0" eb="1">
      <t>アサヒ</t>
    </rPh>
    <rPh sb="2" eb="3">
      <t>ナン</t>
    </rPh>
    <phoneticPr fontId="17"/>
  </si>
  <si>
    <t>知多市立中部中学校</t>
    <rPh sb="0" eb="3">
      <t>チタシ</t>
    </rPh>
    <rPh sb="3" eb="4">
      <t>リツ</t>
    </rPh>
    <rPh sb="4" eb="6">
      <t>チュウブ</t>
    </rPh>
    <rPh sb="6" eb="9">
      <t>チュウガッコウ</t>
    </rPh>
    <phoneticPr fontId="17"/>
  </si>
  <si>
    <t>知多中部</t>
    <rPh sb="0" eb="2">
      <t>チタ</t>
    </rPh>
    <rPh sb="2" eb="4">
      <t>チュウブ</t>
    </rPh>
    <phoneticPr fontId="17"/>
  </si>
  <si>
    <t>旭南　太郎</t>
    <rPh sb="0" eb="2">
      <t>キョクナン</t>
    </rPh>
    <rPh sb="3" eb="5">
      <t>タロウ</t>
    </rPh>
    <phoneticPr fontId="17"/>
  </si>
  <si>
    <t>旭南　次郎</t>
    <rPh sb="0" eb="2">
      <t>キョクナン</t>
    </rPh>
    <rPh sb="3" eb="5">
      <t>ジロウ</t>
    </rPh>
    <phoneticPr fontId="17"/>
  </si>
  <si>
    <t>中部　太郎</t>
    <rPh sb="0" eb="2">
      <t>チュウブ</t>
    </rPh>
    <rPh sb="3" eb="5">
      <t>タロウ</t>
    </rPh>
    <phoneticPr fontId="17"/>
  </si>
  <si>
    <t>中部　三郎</t>
    <rPh sb="0" eb="2">
      <t>チュウブ</t>
    </rPh>
    <rPh sb="3" eb="5">
      <t>サブロウ</t>
    </rPh>
    <phoneticPr fontId="17"/>
  </si>
  <si>
    <t>第44回愛知県中学生バドミントン大会申込書</t>
    <rPh sb="0" eb="1">
      <t>ダイ</t>
    </rPh>
    <rPh sb="3" eb="4">
      <t>カイ</t>
    </rPh>
    <rPh sb="4" eb="7">
      <t>アイチケン</t>
    </rPh>
    <rPh sb="7" eb="10">
      <t>チュウガクセイ</t>
    </rPh>
    <rPh sb="16" eb="18">
      <t>タイカイ</t>
    </rPh>
    <rPh sb="18" eb="20">
      <t>モウシコ</t>
    </rPh>
    <rPh sb="20" eb="21">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</si>
</sst>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0\-0000"/>
  </numFmts>
  <fonts count="3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84">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style="hair">
        <color indexed="64"/>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medium">
        <color indexed="64"/>
      </left>
      <right style="hair">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style="medium">
        <color indexed="64"/>
      </left>
      <right style="hair">
        <color indexed="64"/>
      </right>
      <top style="hair">
        <color indexed="64"/>
      </top>
      <bottom style="medium">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20" fillId="0" borderId="0">
      <alignment vertical="center"/>
    </xf>
    <xf numFmtId="0" fontId="3" fillId="0" borderId="0"/>
  </cellStyleXfs>
  <cellXfs count="471">
    <xf numFmtId="0" fontId="0" fillId="0" borderId="0" xfId="0">
      <alignment vertical="center"/>
    </xf>
    <xf numFmtId="0" fontId="0" fillId="0" borderId="0" xfId="0" applyAlignment="1">
      <alignment horizontal="center" vertical="center"/>
    </xf>
    <xf numFmtId="176" fontId="4" fillId="0" borderId="0" xfId="2" applyNumberFormat="1" applyFont="1" applyAlignment="1">
      <alignment horizontal="center" vertical="center"/>
    </xf>
    <xf numFmtId="49" fontId="3" fillId="0" borderId="0" xfId="2" applyNumberFormat="1" applyAlignment="1">
      <alignment horizontal="lef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7" xfId="0" applyBorder="1">
      <alignment vertical="center"/>
    </xf>
    <xf numFmtId="0" fontId="0" fillId="0" borderId="2"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13" xfId="0"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12" fillId="0" borderId="19" xfId="0" applyFont="1" applyBorder="1" applyAlignment="1">
      <alignment horizontal="center" vertical="center"/>
    </xf>
    <xf numFmtId="0" fontId="0" fillId="0" borderId="20" xfId="0" applyBorder="1" applyAlignment="1">
      <alignment horizontal="center" vertical="center"/>
    </xf>
    <xf numFmtId="0" fontId="22" fillId="0" borderId="0" xfId="0" applyFont="1" applyAlignment="1">
      <alignment horizontal="center" vertical="center"/>
    </xf>
    <xf numFmtId="0" fontId="0" fillId="0" borderId="20" xfId="0" applyBorder="1">
      <alignment vertical="center"/>
    </xf>
    <xf numFmtId="0" fontId="21" fillId="0" borderId="0" xfId="0" applyFont="1" applyAlignment="1">
      <alignment horizontal="left" vertical="center"/>
    </xf>
    <xf numFmtId="0" fontId="23" fillId="0" borderId="21" xfId="0" applyFont="1" applyBorder="1">
      <alignment vertical="center"/>
    </xf>
    <xf numFmtId="0" fontId="22" fillId="0" borderId="22" xfId="0" applyFont="1" applyBorder="1" applyAlignment="1">
      <alignment horizontal="right"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5"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2" fillId="0" borderId="1" xfId="0" applyFont="1" applyBorder="1">
      <alignment vertical="center"/>
    </xf>
    <xf numFmtId="0" fontId="22" fillId="0" borderId="6" xfId="0" applyFont="1" applyBorder="1">
      <alignment vertical="center"/>
    </xf>
    <xf numFmtId="0" fontId="21" fillId="0" borderId="0" xfId="0" applyFont="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16" fillId="0" borderId="25" xfId="0" applyFont="1" applyBorder="1" applyAlignment="1">
      <alignment horizontal="right" vertical="center"/>
    </xf>
    <xf numFmtId="0" fontId="23" fillId="0" borderId="0" xfId="0" applyFont="1">
      <alignment vertical="center"/>
    </xf>
    <xf numFmtId="0" fontId="20"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22" fillId="5" borderId="3"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0" fontId="8"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7" fillId="0" borderId="17" xfId="0" applyFont="1" applyBorder="1" applyAlignment="1">
      <alignment horizontal="center" vertical="center" wrapText="1"/>
    </xf>
    <xf numFmtId="0" fontId="27" fillId="0" borderId="35" xfId="0" applyFont="1" applyBorder="1" applyAlignment="1">
      <alignment horizontal="center" vertical="center" wrapText="1"/>
    </xf>
    <xf numFmtId="0" fontId="0" fillId="0" borderId="0" xfId="0" applyAlignment="1">
      <alignment horizontal="left" vertical="center"/>
    </xf>
    <xf numFmtId="0" fontId="0" fillId="6" borderId="45" xfId="0" applyFill="1" applyBorder="1" applyAlignment="1">
      <alignment horizontal="center" vertical="center"/>
    </xf>
    <xf numFmtId="0" fontId="24" fillId="0" borderId="23" xfId="0" applyFont="1" applyBorder="1" applyAlignment="1">
      <alignment horizontal="right" vertical="center" shrinkToFit="1"/>
    </xf>
    <xf numFmtId="0" fontId="24" fillId="0" borderId="24" xfId="0" applyFont="1" applyBorder="1" applyAlignment="1">
      <alignment horizontal="right" vertical="center" shrinkToFit="1"/>
    </xf>
    <xf numFmtId="0" fontId="0" fillId="0" borderId="0" xfId="0" applyAlignment="1">
      <alignment vertical="center" wrapText="1"/>
    </xf>
    <xf numFmtId="0" fontId="8" fillId="8" borderId="3" xfId="0" applyFont="1" applyFill="1" applyBorder="1" applyAlignment="1">
      <alignment horizontal="center" vertical="center" shrinkToFit="1"/>
    </xf>
    <xf numFmtId="0" fontId="9" fillId="0" borderId="0" xfId="0" applyFont="1">
      <alignment vertical="center"/>
    </xf>
    <xf numFmtId="0" fontId="13" fillId="0" borderId="0" xfId="0" applyFont="1">
      <alignment vertical="center"/>
    </xf>
    <xf numFmtId="0" fontId="0" fillId="0" borderId="0" xfId="1" applyFo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22" fillId="5" borderId="65" xfId="0" applyFont="1" applyFill="1" applyBorder="1" applyAlignment="1">
      <alignment horizontal="center" vertical="center" shrinkToFit="1"/>
    </xf>
    <xf numFmtId="0" fontId="22" fillId="5" borderId="66" xfId="0" applyFont="1" applyFill="1" applyBorder="1" applyAlignment="1">
      <alignment horizontal="center" vertical="center" shrinkToFit="1"/>
    </xf>
    <xf numFmtId="0" fontId="22" fillId="5" borderId="67" xfId="0" applyFont="1" applyFill="1" applyBorder="1" applyAlignment="1">
      <alignment horizontal="center" vertical="center" shrinkToFit="1"/>
    </xf>
    <xf numFmtId="0" fontId="8" fillId="5" borderId="65" xfId="0" applyFont="1" applyFill="1" applyBorder="1" applyAlignment="1">
      <alignment horizontal="center" vertical="center" shrinkToFit="1"/>
    </xf>
    <xf numFmtId="0" fontId="8" fillId="5" borderId="66" xfId="0" applyFont="1" applyFill="1" applyBorder="1" applyAlignment="1">
      <alignment horizontal="center" vertical="center" shrinkToFit="1"/>
    </xf>
    <xf numFmtId="0" fontId="8" fillId="5" borderId="67"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22" fillId="4" borderId="66" xfId="0" applyFont="1" applyFill="1" applyBorder="1" applyAlignment="1">
      <alignment horizontal="center" vertical="center" shrinkToFit="1"/>
    </xf>
    <xf numFmtId="0" fontId="0" fillId="0" borderId="41" xfId="0" applyBorder="1" applyAlignment="1">
      <alignment horizontal="center" vertical="center" shrinkToFit="1"/>
    </xf>
    <xf numFmtId="0" fontId="8" fillId="2" borderId="41"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22" fillId="9" borderId="88" xfId="0" applyFont="1" applyFill="1" applyBorder="1" applyAlignment="1">
      <alignment horizontal="center" vertical="center" shrinkToFit="1"/>
    </xf>
    <xf numFmtId="0" fontId="8" fillId="9" borderId="89" xfId="0" applyFont="1" applyFill="1" applyBorder="1" applyAlignment="1">
      <alignment horizontal="center" vertical="center" shrinkToFit="1"/>
    </xf>
    <xf numFmtId="0" fontId="8" fillId="9" borderId="43" xfId="0" applyFont="1" applyFill="1" applyBorder="1" applyAlignment="1">
      <alignment horizontal="center" vertical="center" shrinkToFit="1"/>
    </xf>
    <xf numFmtId="0" fontId="8" fillId="9" borderId="44" xfId="0" applyFont="1" applyFill="1" applyBorder="1" applyAlignment="1">
      <alignment horizontal="center" vertical="center" shrinkToFit="1"/>
    </xf>
    <xf numFmtId="0" fontId="22" fillId="5" borderId="90" xfId="0" applyFont="1" applyFill="1" applyBorder="1" applyAlignment="1">
      <alignment horizontal="center" vertical="center" shrinkToFit="1"/>
    </xf>
    <xf numFmtId="0" fontId="22" fillId="4" borderId="90" xfId="0" applyFont="1" applyFill="1" applyBorder="1" applyAlignment="1">
      <alignment horizontal="center" vertical="center" shrinkToFit="1"/>
    </xf>
    <xf numFmtId="0" fontId="22" fillId="9" borderId="91" xfId="0" applyFont="1" applyFill="1" applyBorder="1" applyAlignment="1">
      <alignment horizontal="center" vertical="center" shrinkToFit="1"/>
    </xf>
    <xf numFmtId="0" fontId="22" fillId="5" borderId="99" xfId="0" applyFont="1" applyFill="1" applyBorder="1" applyAlignment="1">
      <alignment horizontal="center" vertical="center" shrinkToFit="1"/>
    </xf>
    <xf numFmtId="0" fontId="22" fillId="5" borderId="100"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0" fillId="0" borderId="102" xfId="0" applyBorder="1" applyAlignment="1">
      <alignment horizontal="center" vertical="center"/>
    </xf>
    <xf numFmtId="0" fontId="0" fillId="0" borderId="84" xfId="0" applyBorder="1" applyAlignment="1">
      <alignment horizontal="center" vertical="center" shrinkToFit="1"/>
    </xf>
    <xf numFmtId="0" fontId="0" fillId="0" borderId="43" xfId="0" applyBorder="1" applyAlignment="1">
      <alignment horizontal="center" vertical="center" shrinkToFit="1"/>
    </xf>
    <xf numFmtId="0" fontId="0" fillId="0" borderId="89" xfId="0" applyBorder="1" applyAlignment="1">
      <alignment horizontal="center" vertical="center" shrinkToFit="1"/>
    </xf>
    <xf numFmtId="0" fontId="0" fillId="0" borderId="44" xfId="0" applyBorder="1" applyAlignment="1">
      <alignment horizontal="center" vertical="center" shrinkToFit="1"/>
    </xf>
    <xf numFmtId="0" fontId="8" fillId="2" borderId="10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2" borderId="107" xfId="0" applyFont="1" applyFill="1" applyBorder="1" applyAlignment="1">
      <alignment horizontal="center" vertical="center" shrinkToFit="1"/>
    </xf>
    <xf numFmtId="0" fontId="8" fillId="2" borderId="108" xfId="0" applyFont="1" applyFill="1" applyBorder="1" applyAlignment="1">
      <alignment horizontal="center" vertical="center" shrinkToFit="1"/>
    </xf>
    <xf numFmtId="0" fontId="8" fillId="2" borderId="109" xfId="0" applyFont="1" applyFill="1" applyBorder="1" applyAlignment="1">
      <alignment horizontal="center" vertical="center" shrinkToFit="1"/>
    </xf>
    <xf numFmtId="0" fontId="8" fillId="2" borderId="110" xfId="0" applyFont="1" applyFill="1" applyBorder="1" applyAlignment="1">
      <alignment horizontal="center" vertical="center" shrinkToFit="1"/>
    </xf>
    <xf numFmtId="0" fontId="0" fillId="0" borderId="118" xfId="0" applyBorder="1" applyAlignment="1">
      <alignment horizontal="center" vertical="center"/>
    </xf>
    <xf numFmtId="0" fontId="31" fillId="4" borderId="124" xfId="0" applyFont="1" applyFill="1" applyBorder="1" applyAlignment="1">
      <alignment horizontal="center" vertical="center"/>
    </xf>
    <xf numFmtId="0" fontId="31" fillId="4" borderId="125" xfId="0" applyFont="1" applyFill="1" applyBorder="1" applyAlignment="1">
      <alignment horizontal="center" vertical="center"/>
    </xf>
    <xf numFmtId="0" fontId="31" fillId="4" borderId="127" xfId="0" applyFont="1" applyFill="1" applyBorder="1" applyAlignment="1">
      <alignment horizontal="center" vertical="center" wrapText="1"/>
    </xf>
    <xf numFmtId="0" fontId="31" fillId="4" borderId="128" xfId="0" applyFont="1" applyFill="1" applyBorder="1" applyAlignment="1">
      <alignment horizontal="center" vertical="center" wrapText="1"/>
    </xf>
    <xf numFmtId="0" fontId="31" fillId="0" borderId="130" xfId="0" applyFont="1" applyBorder="1" applyAlignment="1">
      <alignment horizontal="center" vertical="center"/>
    </xf>
    <xf numFmtId="0" fontId="31" fillId="0" borderId="131" xfId="0" applyFont="1" applyBorder="1" applyAlignment="1">
      <alignment horizontal="center" vertical="center"/>
    </xf>
    <xf numFmtId="0" fontId="31" fillId="0" borderId="132" xfId="0" applyFont="1" applyBorder="1" applyAlignment="1">
      <alignment horizontal="center" vertical="center"/>
    </xf>
    <xf numFmtId="0" fontId="0" fillId="10" borderId="133" xfId="0" applyFill="1" applyBorder="1" applyAlignment="1">
      <alignment horizontal="center" vertical="center" wrapText="1"/>
    </xf>
    <xf numFmtId="0" fontId="0" fillId="10" borderId="134" xfId="0" applyFill="1"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4" borderId="43" xfId="0" applyFill="1" applyBorder="1" applyAlignment="1">
      <alignment horizontal="center" vertical="center"/>
    </xf>
    <xf numFmtId="0" fontId="0" fillId="0" borderId="44" xfId="0" applyBorder="1">
      <alignment vertical="center"/>
    </xf>
    <xf numFmtId="0" fontId="8" fillId="8" borderId="141" xfId="0" applyFont="1" applyFill="1" applyBorder="1" applyAlignment="1">
      <alignment horizontal="center" vertical="center" shrinkToFit="1"/>
    </xf>
    <xf numFmtId="0" fontId="0" fillId="0" borderId="37" xfId="0" applyBorder="1" applyAlignment="1">
      <alignment vertical="center" shrinkToFit="1"/>
    </xf>
    <xf numFmtId="0" fontId="0" fillId="0" borderId="41" xfId="0" applyBorder="1" applyAlignment="1">
      <alignment vertical="center" shrinkToFit="1"/>
    </xf>
    <xf numFmtId="0" fontId="8" fillId="8" borderId="89" xfId="0" applyFont="1" applyFill="1" applyBorder="1" applyAlignment="1">
      <alignment horizontal="center" vertical="center" shrinkToFit="1"/>
    </xf>
    <xf numFmtId="0" fontId="0" fillId="0" borderId="44" xfId="0" applyBorder="1" applyAlignment="1">
      <alignment vertical="center" shrinkToFit="1"/>
    </xf>
    <xf numFmtId="0" fontId="22" fillId="5" borderId="68" xfId="0" applyFont="1" applyFill="1" applyBorder="1" applyAlignment="1">
      <alignment horizontal="center" vertical="center" shrinkToFit="1"/>
    </xf>
    <xf numFmtId="0" fontId="22" fillId="5" borderId="69" xfId="0" applyFont="1" applyFill="1" applyBorder="1" applyAlignment="1">
      <alignment horizontal="center" vertical="center" shrinkToFit="1"/>
    </xf>
    <xf numFmtId="0" fontId="22" fillId="5" borderId="70" xfId="0" applyFont="1" applyFill="1" applyBorder="1" applyAlignment="1">
      <alignment horizontal="center" vertical="center" shrinkToFit="1"/>
    </xf>
    <xf numFmtId="0" fontId="8" fillId="5" borderId="68" xfId="0" applyFont="1" applyFill="1" applyBorder="1" applyAlignment="1">
      <alignment horizontal="center" vertical="center" shrinkToFit="1"/>
    </xf>
    <xf numFmtId="0" fontId="8" fillId="5" borderId="69" xfId="0" applyFont="1" applyFill="1" applyBorder="1" applyAlignment="1">
      <alignment horizontal="center" vertical="center" shrinkToFit="1"/>
    </xf>
    <xf numFmtId="0" fontId="8" fillId="5" borderId="70" xfId="0" applyFont="1" applyFill="1" applyBorder="1" applyAlignment="1">
      <alignment horizontal="center" vertical="center" shrinkToFit="1"/>
    </xf>
    <xf numFmtId="0" fontId="8" fillId="2" borderId="145" xfId="0" applyFont="1" applyFill="1" applyBorder="1" applyAlignment="1">
      <alignment horizontal="center" vertical="center" shrinkToFit="1"/>
    </xf>
    <xf numFmtId="0" fontId="8" fillId="2" borderId="146" xfId="0" applyFont="1" applyFill="1" applyBorder="1" applyAlignment="1">
      <alignment horizontal="center" vertical="center" shrinkToFit="1"/>
    </xf>
    <xf numFmtId="0" fontId="8" fillId="2" borderId="147" xfId="0" applyFont="1" applyFill="1" applyBorder="1" applyAlignment="1">
      <alignment horizontal="center" vertical="center" shrinkToFit="1"/>
    </xf>
    <xf numFmtId="0" fontId="8" fillId="2" borderId="148" xfId="0" applyFont="1" applyFill="1" applyBorder="1" applyAlignment="1">
      <alignment horizontal="center" vertical="center" shrinkToFit="1"/>
    </xf>
    <xf numFmtId="0" fontId="8" fillId="0" borderId="0" xfId="0" applyFont="1" applyAlignment="1">
      <alignment vertical="center" shrinkToFit="1"/>
    </xf>
    <xf numFmtId="0" fontId="0" fillId="0" borderId="0" xfId="0" applyAlignment="1">
      <alignment vertical="center" shrinkToFit="1"/>
    </xf>
    <xf numFmtId="0" fontId="0" fillId="0" borderId="149" xfId="0" applyBorder="1" applyAlignment="1">
      <alignment horizontal="center" vertical="center"/>
    </xf>
    <xf numFmtId="0" fontId="0" fillId="0" borderId="150" xfId="0" applyBorder="1">
      <alignment vertical="center"/>
    </xf>
    <xf numFmtId="0" fontId="8" fillId="8" borderId="119" xfId="0" applyFont="1" applyFill="1" applyBorder="1" applyAlignment="1">
      <alignment horizontal="center" vertical="center" shrinkToFit="1"/>
    </xf>
    <xf numFmtId="0" fontId="0" fillId="0" borderId="120" xfId="0" applyBorder="1" applyAlignment="1">
      <alignment vertical="center" shrinkToFit="1"/>
    </xf>
    <xf numFmtId="0" fontId="0" fillId="0" borderId="53" xfId="0" applyBorder="1" applyAlignment="1">
      <alignment horizontal="center" vertical="center" shrinkToFit="1"/>
    </xf>
    <xf numFmtId="0" fontId="8" fillId="8" borderId="53" xfId="0" applyFont="1" applyFill="1" applyBorder="1" applyAlignment="1">
      <alignment horizontal="center" vertical="center" shrinkToFit="1"/>
    </xf>
    <xf numFmtId="0" fontId="0" fillId="0" borderId="94" xfId="0" applyBorder="1" applyAlignment="1">
      <alignment vertical="center" shrinkToFit="1"/>
    </xf>
    <xf numFmtId="0" fontId="0" fillId="0" borderId="82" xfId="0" applyBorder="1" applyAlignment="1">
      <alignment horizontal="center" vertical="center" shrinkToFit="1"/>
    </xf>
    <xf numFmtId="0" fontId="8" fillId="8" borderId="82" xfId="0" applyFont="1" applyFill="1" applyBorder="1" applyAlignment="1">
      <alignment horizontal="center" vertical="center" shrinkToFit="1"/>
    </xf>
    <xf numFmtId="0" fontId="0" fillId="0" borderId="96" xfId="0" applyBorder="1" applyAlignment="1">
      <alignment vertical="center" shrinkToFit="1"/>
    </xf>
    <xf numFmtId="0" fontId="0" fillId="0" borderId="119" xfId="0" applyBorder="1" applyAlignment="1">
      <alignment horizontal="center" vertical="center"/>
    </xf>
    <xf numFmtId="0" fontId="0" fillId="4" borderId="81" xfId="0" applyFill="1" applyBorder="1" applyAlignment="1">
      <alignment horizontal="center" vertical="center"/>
    </xf>
    <xf numFmtId="0" fontId="0" fillId="4" borderId="82" xfId="0" applyFill="1" applyBorder="1" applyAlignment="1">
      <alignment horizontal="center" vertical="center"/>
    </xf>
    <xf numFmtId="0" fontId="0" fillId="11" borderId="53" xfId="0" applyFill="1"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0" fillId="11" borderId="94" xfId="0" applyFill="1" applyBorder="1" applyAlignment="1">
      <alignment horizontal="center" vertical="center"/>
    </xf>
    <xf numFmtId="0" fontId="0" fillId="11" borderId="76" xfId="0" applyFill="1" applyBorder="1" applyAlignment="1">
      <alignment horizontal="center" vertical="center"/>
    </xf>
    <xf numFmtId="0" fontId="0" fillId="0" borderId="79" xfId="0" applyBorder="1" applyAlignment="1">
      <alignment horizontal="center" vertical="center"/>
    </xf>
    <xf numFmtId="0" fontId="0" fillId="0" borderId="122" xfId="0" applyBorder="1" applyAlignment="1">
      <alignment horizontal="center" vertical="center"/>
    </xf>
    <xf numFmtId="0" fontId="0" fillId="11" borderId="82" xfId="0" applyFill="1" applyBorder="1" applyAlignment="1">
      <alignment horizontal="center" vertical="center"/>
    </xf>
    <xf numFmtId="0" fontId="0" fillId="11" borderId="96" xfId="0" applyFill="1" applyBorder="1" applyAlignment="1">
      <alignment horizontal="center" vertical="center"/>
    </xf>
    <xf numFmtId="0" fontId="0" fillId="11" borderId="119" xfId="0" applyFill="1"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11" borderId="62" xfId="0" applyFill="1" applyBorder="1" applyAlignment="1">
      <alignment horizontal="center" vertical="center"/>
    </xf>
    <xf numFmtId="0" fontId="0" fillId="11" borderId="118" xfId="0" applyFill="1" applyBorder="1" applyAlignment="1">
      <alignment horizontal="center" vertical="center"/>
    </xf>
    <xf numFmtId="0" fontId="0" fillId="11" borderId="81" xfId="0" applyFill="1" applyBorder="1" applyAlignment="1">
      <alignment horizontal="center" vertical="center"/>
    </xf>
    <xf numFmtId="0" fontId="0" fillId="0" borderId="121" xfId="0" applyBorder="1" applyAlignment="1">
      <alignment horizontal="center" vertical="center"/>
    </xf>
    <xf numFmtId="0" fontId="8" fillId="0" borderId="53" xfId="0" applyFont="1" applyBorder="1" applyAlignment="1">
      <alignment horizontal="center" vertical="center" shrinkToFit="1"/>
    </xf>
    <xf numFmtId="0" fontId="0" fillId="0" borderId="0" xfId="0" applyAlignment="1">
      <alignment horizontal="center" vertical="center" shrinkToFit="1"/>
    </xf>
    <xf numFmtId="0" fontId="24" fillId="0" borderId="1" xfId="0" applyFont="1" applyBorder="1" applyAlignment="1">
      <alignment horizontal="center" vertical="center" shrinkToFit="1"/>
    </xf>
    <xf numFmtId="0" fontId="22" fillId="0" borderId="0" xfId="0" applyFont="1" applyAlignment="1">
      <alignment horizontal="center" vertical="center" shrinkToFit="1"/>
    </xf>
    <xf numFmtId="0" fontId="24" fillId="0" borderId="6" xfId="0" applyFont="1" applyBorder="1" applyAlignment="1">
      <alignment horizontal="center" vertical="center" shrinkToFit="1"/>
    </xf>
    <xf numFmtId="0" fontId="26" fillId="0" borderId="0" xfId="0" applyFont="1" applyAlignment="1">
      <alignment horizontal="center" vertical="center" shrinkToFit="1"/>
    </xf>
    <xf numFmtId="0" fontId="7" fillId="0" borderId="0" xfId="0" applyFont="1" applyAlignment="1">
      <alignment horizontal="center" vertical="center" shrinkToFit="1"/>
    </xf>
    <xf numFmtId="0" fontId="30" fillId="0" borderId="0" xfId="0" applyFont="1" applyAlignment="1">
      <alignment horizontal="center" vertical="center" shrinkToFit="1"/>
    </xf>
    <xf numFmtId="0" fontId="22" fillId="0" borderId="1" xfId="0" applyFont="1" applyBorder="1" applyAlignment="1">
      <alignment horizontal="center" vertical="center" shrinkToFit="1"/>
    </xf>
    <xf numFmtId="0" fontId="28" fillId="0" borderId="0" xfId="0" applyFont="1" applyAlignment="1">
      <alignment horizontal="center" vertical="center" shrinkToFit="1"/>
    </xf>
    <xf numFmtId="0" fontId="22"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94" xfId="0" applyBorder="1" applyAlignment="1">
      <alignment horizontal="center" vertical="center" wrapText="1" shrinkToFit="1"/>
    </xf>
    <xf numFmtId="0" fontId="0" fillId="0" borderId="96" xfId="0" applyBorder="1" applyAlignment="1">
      <alignment horizontal="center" vertical="center" wrapText="1" shrinkToFit="1"/>
    </xf>
    <xf numFmtId="0" fontId="8" fillId="0" borderId="94" xfId="0" applyFont="1" applyBorder="1" applyAlignment="1">
      <alignment horizontal="center" vertical="center" wrapText="1" shrinkToFit="1"/>
    </xf>
    <xf numFmtId="0" fontId="8" fillId="0" borderId="82" xfId="0" applyFont="1" applyBorder="1" applyAlignment="1">
      <alignment horizontal="center" vertical="center" shrinkToFit="1"/>
    </xf>
    <xf numFmtId="0" fontId="8" fillId="0" borderId="96" xfId="0" applyFont="1" applyBorder="1" applyAlignment="1">
      <alignment horizontal="center" vertical="center" wrapText="1" shrinkToFit="1"/>
    </xf>
    <xf numFmtId="0" fontId="0" fillId="0" borderId="63" xfId="0" applyBorder="1" applyAlignment="1">
      <alignment horizontal="center" vertical="center" shrinkToFit="1"/>
    </xf>
    <xf numFmtId="0" fontId="0" fillId="0" borderId="155" xfId="0" applyBorder="1" applyAlignment="1">
      <alignment horizontal="center" vertical="center" shrinkToFit="1"/>
    </xf>
    <xf numFmtId="0" fontId="8" fillId="0" borderId="63" xfId="0" applyFont="1" applyBorder="1" applyAlignment="1">
      <alignment horizontal="center" vertical="center" shrinkToFit="1"/>
    </xf>
    <xf numFmtId="0" fontId="8" fillId="0" borderId="155"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56" xfId="0" applyFont="1" applyBorder="1" applyAlignment="1">
      <alignment horizontal="center" vertical="center" shrinkToFit="1"/>
    </xf>
    <xf numFmtId="0" fontId="8" fillId="0" borderId="98" xfId="0" applyFont="1" applyBorder="1" applyAlignment="1">
      <alignment horizontal="center" vertical="center" wrapText="1" shrinkToFit="1"/>
    </xf>
    <xf numFmtId="0" fontId="0" fillId="0" borderId="64" xfId="0" applyBorder="1" applyAlignment="1">
      <alignment horizontal="center" vertical="center" shrinkToFit="1"/>
    </xf>
    <xf numFmtId="0" fontId="0" fillId="0" borderId="156" xfId="0" applyBorder="1" applyAlignment="1">
      <alignment horizontal="center" vertical="center" shrinkToFit="1"/>
    </xf>
    <xf numFmtId="0" fontId="0" fillId="0" borderId="98" xfId="0" applyBorder="1" applyAlignment="1">
      <alignment horizontal="center" vertical="center" wrapText="1" shrinkToFit="1"/>
    </xf>
    <xf numFmtId="0" fontId="0" fillId="8" borderId="157" xfId="0" applyFill="1" applyBorder="1" applyAlignment="1">
      <alignment horizontal="center" vertical="center" shrinkToFit="1"/>
    </xf>
    <xf numFmtId="0" fontId="0" fillId="8" borderId="158" xfId="0" applyFill="1" applyBorder="1" applyAlignment="1">
      <alignment horizontal="center" vertical="center" textRotation="255" shrinkToFit="1"/>
    </xf>
    <xf numFmtId="0" fontId="27" fillId="8" borderId="159" xfId="0" applyFont="1" applyFill="1" applyBorder="1" applyAlignment="1">
      <alignment horizontal="center" vertical="center" shrinkToFit="1"/>
    </xf>
    <xf numFmtId="0" fontId="0" fillId="8" borderId="158" xfId="0" applyFill="1" applyBorder="1" applyAlignment="1">
      <alignment horizontal="center" vertical="center" shrinkToFit="1"/>
    </xf>
    <xf numFmtId="0" fontId="0" fillId="8" borderId="159" xfId="0" applyFill="1" applyBorder="1" applyAlignment="1">
      <alignment horizontal="center" vertical="center" shrinkToFit="1"/>
    </xf>
    <xf numFmtId="0" fontId="0" fillId="8" borderId="71" xfId="0" applyFill="1" applyBorder="1" applyAlignment="1">
      <alignment horizontal="center" vertical="center" shrinkToFit="1"/>
    </xf>
    <xf numFmtId="0" fontId="0" fillId="8" borderId="160" xfId="0" applyFill="1" applyBorder="1" applyAlignment="1">
      <alignment horizontal="center" vertical="center" shrinkToFit="1"/>
    </xf>
    <xf numFmtId="0" fontId="0" fillId="8" borderId="161" xfId="0" applyFill="1" applyBorder="1" applyAlignment="1">
      <alignment horizontal="center" vertical="center" shrinkToFit="1"/>
    </xf>
    <xf numFmtId="0" fontId="0" fillId="8" borderId="162" xfId="0" applyFill="1" applyBorder="1" applyAlignment="1">
      <alignment horizontal="center" vertical="center" shrinkToFit="1"/>
    </xf>
    <xf numFmtId="0" fontId="8" fillId="0" borderId="92" xfId="0" applyFont="1" applyBorder="1" applyAlignment="1">
      <alignment horizontal="center" vertical="center" shrinkToFit="1"/>
    </xf>
    <xf numFmtId="0" fontId="16" fillId="0" borderId="92" xfId="0" applyFont="1" applyBorder="1" applyAlignment="1">
      <alignment horizontal="center" vertical="center" shrinkToFit="1"/>
    </xf>
    <xf numFmtId="0" fontId="8" fillId="0" borderId="84" xfId="0" applyFont="1" applyBorder="1" applyAlignment="1">
      <alignment horizontal="center" vertical="center" shrinkToFit="1"/>
    </xf>
    <xf numFmtId="0" fontId="12" fillId="0" borderId="117" xfId="0" applyFont="1"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24" fillId="0" borderId="142" xfId="0" applyFont="1" applyBorder="1" applyAlignment="1">
      <alignment horizontal="center" vertical="center" shrinkToFit="1"/>
    </xf>
    <xf numFmtId="0" fontId="24" fillId="0" borderId="163" xfId="0" applyFont="1" applyBorder="1" applyAlignment="1">
      <alignment horizontal="center" vertical="center" shrinkToFit="1"/>
    </xf>
    <xf numFmtId="0" fontId="0" fillId="0" borderId="78" xfId="0" applyBorder="1" applyAlignment="1">
      <alignment horizontal="center" vertical="center" shrinkToFit="1"/>
    </xf>
    <xf numFmtId="0" fontId="23" fillId="0" borderId="164" xfId="0" applyFont="1" applyBorder="1" applyAlignment="1">
      <alignment horizontal="center" vertical="center" shrinkToFit="1"/>
    </xf>
    <xf numFmtId="0" fontId="25" fillId="0" borderId="0" xfId="0" applyFont="1" applyAlignment="1">
      <alignment vertical="top" wrapText="1" shrinkToFit="1"/>
    </xf>
    <xf numFmtId="0" fontId="0" fillId="0" borderId="119" xfId="0" applyBorder="1" applyAlignment="1">
      <alignment horizontal="center" vertical="center" shrinkToFit="1"/>
    </xf>
    <xf numFmtId="0" fontId="8" fillId="0" borderId="165" xfId="0" applyFont="1" applyBorder="1" applyAlignment="1">
      <alignment horizontal="center" vertical="center" shrinkToFit="1"/>
    </xf>
    <xf numFmtId="0" fontId="8" fillId="0" borderId="166" xfId="0" applyFont="1" applyBorder="1" applyAlignment="1">
      <alignment horizontal="center" vertical="center" shrinkToFit="1"/>
    </xf>
    <xf numFmtId="0" fontId="8" fillId="0" borderId="167" xfId="0" applyFont="1" applyBorder="1" applyAlignment="1">
      <alignment horizontal="center" vertical="center" wrapText="1" shrinkToFit="1"/>
    </xf>
    <xf numFmtId="0" fontId="8" fillId="0" borderId="168" xfId="0" applyFont="1" applyBorder="1" applyAlignment="1">
      <alignment horizontal="center" vertical="center" shrinkToFit="1"/>
    </xf>
    <xf numFmtId="0" fontId="8" fillId="0" borderId="169" xfId="0" applyFont="1" applyBorder="1" applyAlignment="1">
      <alignment horizontal="center" vertical="center" shrinkToFit="1"/>
    </xf>
    <xf numFmtId="0" fontId="8" fillId="0" borderId="170" xfId="0" applyFont="1" applyBorder="1" applyAlignment="1">
      <alignment horizontal="center" vertical="center" wrapText="1" shrinkToFit="1"/>
    </xf>
    <xf numFmtId="0" fontId="8" fillId="0" borderId="171" xfId="0" applyFont="1" applyBorder="1" applyAlignment="1">
      <alignment horizontal="center" vertical="center" shrinkToFit="1"/>
    </xf>
    <xf numFmtId="0" fontId="8" fillId="0" borderId="172" xfId="0" applyFont="1" applyBorder="1" applyAlignment="1">
      <alignment horizontal="center" vertical="center" shrinkToFit="1"/>
    </xf>
    <xf numFmtId="0" fontId="8" fillId="0" borderId="173" xfId="0" applyFont="1" applyBorder="1" applyAlignment="1">
      <alignment horizontal="center" vertical="center" shrinkToFit="1"/>
    </xf>
    <xf numFmtId="0" fontId="8" fillId="0" borderId="174"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175" xfId="0" applyFont="1" applyBorder="1" applyAlignment="1">
      <alignment horizontal="center" vertical="center" shrinkToFit="1"/>
    </xf>
    <xf numFmtId="0" fontId="8" fillId="0" borderId="176" xfId="0" applyFont="1" applyBorder="1" applyAlignment="1">
      <alignment horizontal="center" vertical="center" shrinkToFit="1"/>
    </xf>
    <xf numFmtId="0" fontId="8" fillId="0" borderId="88" xfId="0" applyFont="1" applyBorder="1" applyAlignment="1">
      <alignment horizontal="center" vertical="center" shrinkToFit="1"/>
    </xf>
    <xf numFmtId="0" fontId="8" fillId="0" borderId="177" xfId="0" applyFont="1" applyBorder="1" applyAlignment="1">
      <alignment horizontal="center" vertical="center" shrinkToFit="1"/>
    </xf>
    <xf numFmtId="0" fontId="0" fillId="0" borderId="65" xfId="0" applyBorder="1">
      <alignment vertical="center"/>
    </xf>
    <xf numFmtId="0" fontId="8" fillId="0" borderId="66" xfId="0" applyFont="1" applyBorder="1" applyAlignment="1">
      <alignment horizontal="center" vertical="center"/>
    </xf>
    <xf numFmtId="0" fontId="8" fillId="0" borderId="178" xfId="0" applyFont="1" applyBorder="1" applyAlignment="1">
      <alignment horizontal="center" vertical="center"/>
    </xf>
    <xf numFmtId="0" fontId="8" fillId="0" borderId="67" xfId="0" applyFont="1" applyBorder="1" applyAlignment="1">
      <alignment horizontal="center" vertical="center"/>
    </xf>
    <xf numFmtId="0" fontId="0" fillId="0" borderId="68" xfId="0" applyBorder="1">
      <alignment vertical="center"/>
    </xf>
    <xf numFmtId="0" fontId="8" fillId="0" borderId="69" xfId="0" applyFont="1" applyBorder="1" applyAlignment="1">
      <alignment horizontal="center" vertical="center"/>
    </xf>
    <xf numFmtId="0" fontId="8" fillId="0" borderId="179" xfId="0" applyFont="1" applyBorder="1" applyAlignment="1">
      <alignment horizontal="center" vertical="center"/>
    </xf>
    <xf numFmtId="0" fontId="8" fillId="0" borderId="70" xfId="0" applyFont="1" applyBorder="1" applyAlignment="1">
      <alignment horizontal="center" vertical="center"/>
    </xf>
    <xf numFmtId="0" fontId="0" fillId="0" borderId="121" xfId="0" applyBorder="1" applyAlignment="1">
      <alignment horizontal="center" vertical="center" shrinkToFit="1"/>
    </xf>
    <xf numFmtId="0" fontId="8" fillId="0" borderId="121" xfId="0" applyFont="1" applyBorder="1" applyAlignment="1">
      <alignment horizontal="center" vertical="center" shrinkToFit="1"/>
    </xf>
    <xf numFmtId="0" fontId="0" fillId="8" borderId="180" xfId="0" applyFill="1" applyBorder="1" applyAlignment="1">
      <alignment horizontal="center" vertical="center" shrinkToFit="1"/>
    </xf>
    <xf numFmtId="0" fontId="0" fillId="0" borderId="181" xfId="0" applyBorder="1" applyAlignment="1">
      <alignment horizontal="center" vertical="center" shrinkToFit="1"/>
    </xf>
    <xf numFmtId="0" fontId="0" fillId="0" borderId="120" xfId="0" applyBorder="1" applyAlignment="1">
      <alignment horizontal="center" vertical="center" wrapText="1" shrinkToFit="1"/>
    </xf>
    <xf numFmtId="0" fontId="0" fillId="0" borderId="182" xfId="0" applyBorder="1" applyAlignment="1">
      <alignment horizontal="center" vertical="center" shrinkToFit="1"/>
    </xf>
    <xf numFmtId="0" fontId="0" fillId="0" borderId="183" xfId="0" applyBorder="1" applyAlignment="1">
      <alignment horizontal="center" vertical="center" shrinkToFit="1"/>
    </xf>
    <xf numFmtId="0" fontId="0" fillId="0" borderId="76" xfId="0" applyBorder="1" applyAlignment="1">
      <alignment horizontal="center" vertical="center" shrinkToFit="1"/>
    </xf>
    <xf numFmtId="0" fontId="0" fillId="0" borderId="53" xfId="0" applyBorder="1" applyAlignment="1">
      <alignment horizontal="center" vertical="center" shrinkToFit="1"/>
    </xf>
    <xf numFmtId="0" fontId="0" fillId="0" borderId="72" xfId="0" applyBorder="1" applyAlignment="1">
      <alignment horizontal="center" vertical="center"/>
    </xf>
    <xf numFmtId="0" fontId="0" fillId="0" borderId="93"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8" fillId="4" borderId="82" xfId="0" applyFont="1" applyFill="1" applyBorder="1" applyAlignment="1">
      <alignment horizontal="center" vertical="center"/>
    </xf>
    <xf numFmtId="0" fontId="8" fillId="4" borderId="96" xfId="0" applyFont="1" applyFill="1" applyBorder="1" applyAlignment="1">
      <alignment horizontal="center" vertical="center"/>
    </xf>
    <xf numFmtId="0" fontId="0" fillId="0" borderId="118" xfId="0" applyBorder="1" applyAlignment="1">
      <alignment horizontal="center" vertical="center" shrinkToFit="1"/>
    </xf>
    <xf numFmtId="0" fontId="0" fillId="0" borderId="119" xfId="0" applyBorder="1" applyAlignment="1">
      <alignment horizontal="center" vertical="center" shrinkToFit="1"/>
    </xf>
    <xf numFmtId="0" fontId="0" fillId="0" borderId="23" xfId="0" applyBorder="1" applyAlignment="1">
      <alignment horizontal="right" vertical="center"/>
    </xf>
    <xf numFmtId="0" fontId="0" fillId="0" borderId="48" xfId="0" applyBorder="1" applyAlignment="1">
      <alignment horizontal="right" vertical="center"/>
    </xf>
    <xf numFmtId="0" fontId="0" fillId="0" borderId="23"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2" fillId="4" borderId="23"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4" borderId="48" xfId="0" applyFont="1" applyFill="1" applyBorder="1" applyAlignment="1">
      <alignment horizontal="center" vertical="center" shrinkToFit="1"/>
    </xf>
    <xf numFmtId="0" fontId="19" fillId="0" borderId="0" xfId="0" applyFont="1" applyAlignment="1">
      <alignment horizontal="left" vertical="center"/>
    </xf>
    <xf numFmtId="0" fontId="10" fillId="0" borderId="0" xfId="0" applyFont="1" applyAlignment="1">
      <alignment horizontal="lef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145" xfId="0" applyBorder="1" applyAlignment="1">
      <alignment horizontal="center" vertical="center" shrinkToFit="1"/>
    </xf>
    <xf numFmtId="0" fontId="0" fillId="0" borderId="23" xfId="0" applyBorder="1" applyAlignment="1">
      <alignment horizontal="center" vertical="center"/>
    </xf>
    <xf numFmtId="0" fontId="0" fillId="0" borderId="47" xfId="0" applyBorder="1" applyAlignment="1">
      <alignment horizontal="center" vertical="center"/>
    </xf>
    <xf numFmtId="0" fontId="0" fillId="7" borderId="56" xfId="0" applyFill="1" applyBorder="1" applyAlignment="1">
      <alignment horizontal="center" vertical="center"/>
    </xf>
    <xf numFmtId="0" fontId="0" fillId="7" borderId="46" xfId="0" applyFill="1" applyBorder="1" applyAlignment="1">
      <alignment horizontal="center" vertical="center"/>
    </xf>
    <xf numFmtId="0" fontId="0" fillId="7" borderId="57" xfId="0" applyFill="1" applyBorder="1" applyAlignment="1">
      <alignment horizontal="center" vertical="center"/>
    </xf>
    <xf numFmtId="0" fontId="0" fillId="0" borderId="147" xfId="0" applyBorder="1" applyAlignment="1">
      <alignment horizontal="center" vertical="center" shrinkToFit="1"/>
    </xf>
    <xf numFmtId="0" fontId="0" fillId="6" borderId="19" xfId="0" applyFill="1" applyBorder="1" applyAlignment="1">
      <alignment horizontal="center" vertical="center"/>
    </xf>
    <xf numFmtId="0" fontId="0" fillId="6" borderId="45" xfId="0" applyFill="1" applyBorder="1" applyAlignment="1">
      <alignment horizontal="center" vertical="center"/>
    </xf>
    <xf numFmtId="0" fontId="0" fillId="6" borderId="54" xfId="0" applyFill="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8" fillId="2" borderId="23"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7" fillId="0" borderId="2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54" xfId="0" applyFont="1" applyBorder="1" applyAlignment="1">
      <alignment horizontal="left"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22" fillId="4" borderId="23" xfId="0" applyFont="1" applyFill="1" applyBorder="1" applyAlignment="1">
      <alignment horizontal="center" vertical="center"/>
    </xf>
    <xf numFmtId="0" fontId="22" fillId="4" borderId="47"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4"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22" fillId="4" borderId="48" xfId="0" applyFont="1" applyFill="1" applyBorder="1" applyAlignment="1">
      <alignment horizontal="center" vertical="center"/>
    </xf>
    <xf numFmtId="0" fontId="0" fillId="7" borderId="19" xfId="0" applyFill="1" applyBorder="1" applyAlignment="1">
      <alignment horizontal="center" vertical="center"/>
    </xf>
    <xf numFmtId="0" fontId="0" fillId="7" borderId="45" xfId="0" applyFill="1" applyBorder="1" applyAlignment="1">
      <alignment horizontal="center" vertical="center"/>
    </xf>
    <xf numFmtId="0" fontId="0" fillId="7" borderId="54" xfId="0" applyFill="1" applyBorder="1" applyAlignment="1">
      <alignment horizontal="center" vertical="center"/>
    </xf>
    <xf numFmtId="0" fontId="9" fillId="3" borderId="10" xfId="0" applyFont="1" applyFill="1"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5" xfId="0" applyBorder="1" applyAlignment="1">
      <alignment horizontal="left" vertical="center" shrinkToFit="1"/>
    </xf>
    <xf numFmtId="0" fontId="0" fillId="0" borderId="54" xfId="0" applyBorder="1" applyAlignment="1">
      <alignment horizontal="left" vertical="center" shrinkToFit="1"/>
    </xf>
    <xf numFmtId="0" fontId="0" fillId="0" borderId="0" xfId="0" applyAlignment="1">
      <alignment horizontal="right" vertical="center"/>
    </xf>
    <xf numFmtId="0" fontId="9" fillId="0" borderId="0" xfId="0" applyFont="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xf>
    <xf numFmtId="0" fontId="8" fillId="0" borderId="54" xfId="0" applyFont="1" applyBorder="1" applyAlignment="1">
      <alignment horizontal="center" vertical="center"/>
    </xf>
    <xf numFmtId="0" fontId="0" fillId="0" borderId="6" xfId="0"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0" fillId="0" borderId="50" xfId="0"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60"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26" fillId="0" borderId="0" xfId="0" applyFont="1" applyAlignment="1">
      <alignment horizontal="left" vertical="center"/>
    </xf>
    <xf numFmtId="0" fontId="18" fillId="0" borderId="0" xfId="0" applyFont="1" applyAlignment="1">
      <alignment horizontal="left" vertical="center"/>
    </xf>
    <xf numFmtId="0" fontId="8" fillId="0" borderId="12" xfId="0" applyFont="1" applyBorder="1" applyAlignment="1">
      <alignment horizontal="right" vertical="center"/>
    </xf>
    <xf numFmtId="0" fontId="8" fillId="0" borderId="25" xfId="0" applyFont="1" applyBorder="1" applyAlignment="1">
      <alignment horizontal="right" vertical="center"/>
    </xf>
    <xf numFmtId="0" fontId="30" fillId="0" borderId="0" xfId="0" applyFont="1" applyAlignment="1">
      <alignment horizontal="left" vertical="center" wrapText="1"/>
    </xf>
    <xf numFmtId="0" fontId="0" fillId="0" borderId="0" xfId="0" applyAlignment="1">
      <alignment horizontal="left" vertical="center"/>
    </xf>
    <xf numFmtId="0" fontId="22" fillId="0" borderId="0" xfId="0" applyFont="1" applyAlignment="1">
      <alignment horizontal="center" vertical="center"/>
    </xf>
    <xf numFmtId="0" fontId="0" fillId="0" borderId="5" xfId="0" applyBorder="1" applyAlignment="1">
      <alignment horizontal="center" vertical="center"/>
    </xf>
    <xf numFmtId="0" fontId="8" fillId="0" borderId="17" xfId="0" applyFont="1" applyBorder="1" applyAlignment="1">
      <alignment horizontal="center" vertical="center"/>
    </xf>
    <xf numFmtId="0" fontId="8" fillId="0" borderId="61" xfId="0" applyFont="1" applyBorder="1" applyAlignment="1">
      <alignment horizontal="center" vertical="center"/>
    </xf>
    <xf numFmtId="0" fontId="8"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5" fillId="0" borderId="0" xfId="0" applyFont="1" applyAlignment="1">
      <alignment horizontal="left" vertical="center" wrapText="1"/>
    </xf>
    <xf numFmtId="0" fontId="22" fillId="0" borderId="58" xfId="0" applyFont="1" applyBorder="1" applyAlignment="1">
      <alignment horizontal="right" vertical="center"/>
    </xf>
    <xf numFmtId="0" fontId="22" fillId="0" borderId="22" xfId="0" applyFont="1" applyBorder="1" applyAlignment="1">
      <alignment horizontal="right" vertical="center"/>
    </xf>
    <xf numFmtId="0" fontId="22" fillId="0" borderId="59" xfId="0" applyFont="1" applyBorder="1" applyAlignment="1">
      <alignment horizontal="right" vertical="center"/>
    </xf>
    <xf numFmtId="0" fontId="22" fillId="9" borderId="112" xfId="0" applyFont="1" applyFill="1" applyBorder="1" applyAlignment="1">
      <alignment horizontal="center" vertical="center" shrinkToFi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76" xfId="0" applyBorder="1" applyAlignment="1">
      <alignment horizontal="center" vertical="center"/>
    </xf>
    <xf numFmtId="0" fontId="0" fillId="0" borderId="94" xfId="0" applyBorder="1" applyAlignment="1">
      <alignment horizontal="center" vertical="center"/>
    </xf>
    <xf numFmtId="0" fontId="0" fillId="0" borderId="77" xfId="0" applyBorder="1" applyAlignment="1">
      <alignment horizontal="center" vertical="center"/>
    </xf>
    <xf numFmtId="0" fontId="0" fillId="0" borderId="95" xfId="0" applyBorder="1" applyAlignment="1">
      <alignment horizontal="center" vertical="center"/>
    </xf>
    <xf numFmtId="0" fontId="22" fillId="4" borderId="108" xfId="0" applyFont="1" applyFill="1" applyBorder="1" applyAlignment="1">
      <alignment horizontal="center" vertical="center" shrinkToFit="1"/>
    </xf>
    <xf numFmtId="0" fontId="22" fillId="4" borderId="109" xfId="0" applyFont="1" applyFill="1" applyBorder="1" applyAlignment="1">
      <alignment horizontal="center" vertical="center" shrinkToFit="1"/>
    </xf>
    <xf numFmtId="0" fontId="0" fillId="0" borderId="136" xfId="0" applyBorder="1" applyAlignment="1">
      <alignment horizontal="center" vertical="center"/>
    </xf>
    <xf numFmtId="0" fontId="0" fillId="0" borderId="139" xfId="0" applyBorder="1" applyAlignment="1">
      <alignment horizontal="center" vertical="center"/>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0" fillId="0" borderId="142" xfId="0" applyBorder="1" applyAlignment="1">
      <alignment horizontal="center" vertical="center" shrinkToFit="1"/>
    </xf>
    <xf numFmtId="0" fontId="0" fillId="0" borderId="117" xfId="0" applyBorder="1" applyAlignment="1">
      <alignment horizontal="center" vertical="center" shrinkToFit="1"/>
    </xf>
    <xf numFmtId="0" fontId="0" fillId="0" borderId="140" xfId="0" applyBorder="1" applyAlignment="1">
      <alignment horizontal="center" vertical="center" shrinkToFit="1"/>
    </xf>
    <xf numFmtId="0" fontId="0" fillId="0" borderId="137" xfId="0" applyBorder="1" applyAlignment="1">
      <alignment horizontal="center" vertical="center"/>
    </xf>
    <xf numFmtId="0" fontId="0" fillId="0" borderId="138" xfId="0" applyBorder="1" applyAlignment="1">
      <alignment horizontal="center" vertical="center"/>
    </xf>
    <xf numFmtId="0" fontId="8" fillId="2" borderId="104" xfId="0" applyFont="1" applyFill="1" applyBorder="1" applyAlignment="1">
      <alignment horizontal="center" vertical="center"/>
    </xf>
    <xf numFmtId="0" fontId="8" fillId="2" borderId="84" xfId="0" applyFont="1" applyFill="1" applyBorder="1" applyAlignment="1">
      <alignment horizontal="center" vertical="center"/>
    </xf>
    <xf numFmtId="0" fontId="0" fillId="0" borderId="104" xfId="0" applyBorder="1" applyAlignment="1">
      <alignment horizontal="center" vertical="center" shrinkToFit="1"/>
    </xf>
    <xf numFmtId="0" fontId="0" fillId="0" borderId="85" xfId="0" applyBorder="1" applyAlignment="1">
      <alignment horizontal="center" vertical="center" shrinkToFit="1"/>
    </xf>
    <xf numFmtId="0" fontId="22" fillId="9" borderId="111" xfId="0" applyFont="1" applyFill="1" applyBorder="1" applyAlignment="1">
      <alignment horizontal="center" vertical="center" shrinkToFit="1"/>
    </xf>
    <xf numFmtId="0" fontId="22" fillId="9" borderId="113" xfId="0" applyFont="1" applyFill="1" applyBorder="1" applyAlignment="1">
      <alignment horizontal="center" vertical="center" shrinkToFit="1"/>
    </xf>
    <xf numFmtId="0" fontId="22" fillId="9" borderId="114" xfId="0" applyFont="1" applyFill="1" applyBorder="1" applyAlignment="1">
      <alignment horizontal="center" vertical="center" shrinkToFit="1"/>
    </xf>
    <xf numFmtId="0" fontId="0" fillId="0" borderId="81" xfId="0" applyBorder="1" applyAlignment="1">
      <alignment horizontal="center" vertical="center"/>
    </xf>
    <xf numFmtId="0" fontId="0" fillId="0" borderId="96" xfId="0" applyBorder="1" applyAlignment="1">
      <alignment horizontal="center" vertical="center"/>
    </xf>
    <xf numFmtId="0" fontId="0" fillId="0" borderId="42" xfId="0" applyBorder="1" applyAlignment="1">
      <alignment horizontal="right" vertical="center"/>
    </xf>
    <xf numFmtId="0" fontId="0" fillId="0" borderId="52" xfId="0" applyBorder="1" applyAlignment="1">
      <alignment horizontal="right" vertical="center"/>
    </xf>
    <xf numFmtId="0" fontId="8" fillId="2" borderId="83" xfId="0" applyFont="1" applyFill="1" applyBorder="1" applyAlignment="1">
      <alignment horizontal="center" vertical="center" shrinkToFit="1"/>
    </xf>
    <xf numFmtId="0" fontId="8" fillId="2" borderId="92"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0" fillId="0" borderId="126" xfId="0" applyBorder="1" applyAlignment="1">
      <alignment horizontal="center" vertical="center"/>
    </xf>
    <xf numFmtId="0" fontId="0" fillId="0" borderId="128" xfId="0"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0" fontId="0" fillId="6" borderId="117" xfId="0" applyFill="1" applyBorder="1" applyAlignment="1">
      <alignment horizontal="center" vertical="center"/>
    </xf>
    <xf numFmtId="0" fontId="0" fillId="6" borderId="74" xfId="0" applyFill="1" applyBorder="1" applyAlignment="1">
      <alignment horizontal="center" vertical="center"/>
    </xf>
    <xf numFmtId="0" fontId="0" fillId="6" borderId="75" xfId="0" applyFill="1" applyBorder="1" applyAlignment="1">
      <alignment horizontal="center" vertical="center"/>
    </xf>
    <xf numFmtId="0" fontId="0" fillId="0" borderId="84" xfId="0" applyBorder="1" applyAlignment="1">
      <alignment horizontal="center" vertical="center" shrinkToFit="1"/>
    </xf>
    <xf numFmtId="0" fontId="0" fillId="0" borderId="43" xfId="0" applyBorder="1" applyAlignment="1">
      <alignment horizontal="center" vertical="center" shrinkToFit="1"/>
    </xf>
    <xf numFmtId="0" fontId="0" fillId="0" borderId="142" xfId="0" applyBorder="1" applyAlignment="1">
      <alignment horizontal="right" vertical="center"/>
    </xf>
    <xf numFmtId="0" fontId="22" fillId="4" borderId="80" xfId="0" applyFont="1" applyFill="1" applyBorder="1" applyAlignment="1">
      <alignment horizontal="center" vertical="center" shrinkToFit="1"/>
    </xf>
    <xf numFmtId="0" fontId="22" fillId="4" borderId="115" xfId="0" applyFont="1" applyFill="1" applyBorder="1" applyAlignment="1">
      <alignment horizontal="center" vertical="center" shrinkToFit="1"/>
    </xf>
    <xf numFmtId="0" fontId="22" fillId="4" borderId="116" xfId="0" applyFont="1" applyFill="1" applyBorder="1" applyAlignment="1">
      <alignment horizontal="center" vertical="center" shrinkToFit="1"/>
    </xf>
    <xf numFmtId="0" fontId="0" fillId="7" borderId="117" xfId="0" applyFill="1" applyBorder="1" applyAlignment="1">
      <alignment horizontal="center" vertical="center"/>
    </xf>
    <xf numFmtId="0" fontId="0" fillId="7" borderId="74" xfId="0" applyFill="1" applyBorder="1" applyAlignment="1">
      <alignment horizontal="center" vertical="center"/>
    </xf>
    <xf numFmtId="0" fontId="0" fillId="7" borderId="75" xfId="0" applyFill="1" applyBorder="1" applyAlignment="1">
      <alignment horizontal="center" vertical="center"/>
    </xf>
    <xf numFmtId="0" fontId="15" fillId="0" borderId="0" xfId="0" applyFont="1" applyAlignment="1">
      <alignment horizontal="left" vertical="center"/>
    </xf>
    <xf numFmtId="0" fontId="7" fillId="0" borderId="0" xfId="0" applyFont="1" applyAlignment="1">
      <alignment horizontal="left" vertical="center" shrinkToFit="1"/>
    </xf>
    <xf numFmtId="0" fontId="0" fillId="0" borderId="38" xfId="0" applyBorder="1" applyAlignment="1">
      <alignment horizontal="right" vertical="center"/>
    </xf>
    <xf numFmtId="0" fontId="0" fillId="0" borderId="51" xfId="0" applyBorder="1" applyAlignment="1">
      <alignment horizontal="right" vertical="center"/>
    </xf>
    <xf numFmtId="0" fontId="0" fillId="4" borderId="73" xfId="0" applyFill="1" applyBorder="1" applyAlignment="1">
      <alignment horizontal="center" vertical="center" shrinkToFit="1"/>
    </xf>
    <xf numFmtId="0" fontId="0" fillId="4" borderId="74" xfId="0" applyFill="1" applyBorder="1" applyAlignment="1">
      <alignment horizontal="center" vertical="center" shrinkToFit="1"/>
    </xf>
    <xf numFmtId="0" fontId="0" fillId="4" borderId="75"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47" xfId="0" applyFill="1" applyBorder="1" applyAlignment="1">
      <alignment horizontal="center" vertical="center" shrinkToFit="1"/>
    </xf>
    <xf numFmtId="0" fontId="0" fillId="4" borderId="80" xfId="0" applyFill="1" applyBorder="1" applyAlignment="1">
      <alignment horizontal="center" vertical="center" shrinkToFit="1"/>
    </xf>
    <xf numFmtId="0" fontId="0" fillId="0" borderId="40" xfId="0" applyBorder="1" applyAlignment="1">
      <alignment horizontal="right" vertical="center"/>
    </xf>
    <xf numFmtId="0" fontId="8" fillId="2" borderId="80" xfId="0" applyFont="1" applyFill="1" applyBorder="1" applyAlignment="1">
      <alignment horizontal="center" vertical="center" shrinkToFit="1"/>
    </xf>
    <xf numFmtId="0" fontId="0" fillId="0" borderId="129" xfId="0" applyBorder="1" applyAlignment="1">
      <alignment horizontal="center" vertical="center"/>
    </xf>
    <xf numFmtId="0" fontId="0" fillId="0" borderId="131" xfId="0" applyBorder="1" applyAlignment="1">
      <alignment horizontal="center" vertical="center"/>
    </xf>
    <xf numFmtId="0" fontId="32" fillId="0" borderId="72" xfId="0" applyFont="1" applyBorder="1" applyAlignment="1">
      <alignment horizontal="center" vertical="center"/>
    </xf>
    <xf numFmtId="0" fontId="32" fillId="0" borderId="121" xfId="0" applyFont="1" applyBorder="1" applyAlignment="1">
      <alignment horizontal="center" vertical="center"/>
    </xf>
    <xf numFmtId="0" fontId="32" fillId="0" borderId="86" xfId="0" applyFont="1" applyBorder="1" applyAlignment="1">
      <alignment horizontal="center" vertical="center"/>
    </xf>
    <xf numFmtId="0" fontId="32" fillId="0" borderId="0" xfId="0" applyFont="1" applyAlignment="1">
      <alignment horizontal="center" vertical="center"/>
    </xf>
    <xf numFmtId="0" fontId="12" fillId="0" borderId="0" xfId="0" applyFont="1" applyAlignment="1">
      <alignment horizontal="center" vertical="center" shrinkToFit="1"/>
    </xf>
    <xf numFmtId="0" fontId="0" fillId="8" borderId="142" xfId="0" applyFill="1" applyBorder="1" applyAlignment="1">
      <alignment horizontal="center" vertical="center" shrinkToFit="1"/>
    </xf>
    <xf numFmtId="0" fontId="0" fillId="8" borderId="50" xfId="0" applyFill="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87" xfId="0" applyFont="1" applyBorder="1" applyAlignment="1">
      <alignment horizontal="center" vertical="center" shrinkToFit="1"/>
    </xf>
    <xf numFmtId="0" fontId="0" fillId="8" borderId="42" xfId="0" applyFill="1" applyBorder="1" applyAlignment="1">
      <alignment horizontal="center" vertical="center" shrinkToFit="1"/>
    </xf>
    <xf numFmtId="0" fontId="0" fillId="8" borderId="43" xfId="0" applyFill="1" applyBorder="1" applyAlignment="1">
      <alignment horizontal="center" vertical="center" shrinkToFit="1"/>
    </xf>
    <xf numFmtId="0" fontId="8" fillId="0" borderId="104"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0" fillId="8" borderId="55" xfId="0" applyFill="1" applyBorder="1" applyAlignment="1">
      <alignment horizontal="center" vertical="center" shrinkToFit="1"/>
    </xf>
    <xf numFmtId="0" fontId="0" fillId="8" borderId="35" xfId="0" applyFill="1" applyBorder="1" applyAlignment="1">
      <alignment horizontal="center" vertical="center" shrinkToFit="1"/>
    </xf>
    <xf numFmtId="0" fontId="8" fillId="0" borderId="154"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35" xfId="0" applyFont="1" applyBorder="1" applyAlignment="1">
      <alignment horizontal="center" vertical="center" shrinkToFit="1"/>
    </xf>
    <xf numFmtId="0" fontId="0" fillId="0" borderId="0" xfId="0" applyAlignment="1">
      <alignment horizontal="center" vertical="center" shrinkToFit="1"/>
    </xf>
    <xf numFmtId="0" fontId="9" fillId="0" borderId="0" xfId="0" applyFont="1" applyAlignment="1">
      <alignment horizontal="center" vertical="center" shrinkToFit="1"/>
    </xf>
    <xf numFmtId="0" fontId="0" fillId="0" borderId="30" xfId="0" applyBorder="1" applyAlignment="1">
      <alignment horizontal="right" vertical="center" shrinkToFit="1"/>
    </xf>
    <xf numFmtId="0" fontId="0" fillId="0" borderId="0" xfId="0" applyAlignment="1">
      <alignment horizontal="right" vertical="center" shrinkToFit="1"/>
    </xf>
    <xf numFmtId="0" fontId="22" fillId="0" borderId="102" xfId="0" applyFont="1" applyBorder="1" applyAlignment="1">
      <alignment horizontal="center" vertical="center" shrinkToFit="1"/>
    </xf>
    <xf numFmtId="0" fontId="22" fillId="0" borderId="122" xfId="0" applyFont="1" applyBorder="1" applyAlignment="1">
      <alignment horizontal="center" vertical="center" shrinkToFit="1"/>
    </xf>
    <xf numFmtId="0" fontId="22" fillId="0" borderId="139" xfId="0" applyFont="1" applyBorder="1" applyAlignment="1">
      <alignment horizontal="center"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8" fillId="0" borderId="137" xfId="0" applyFont="1" applyBorder="1" applyAlignment="1">
      <alignment horizontal="center" vertical="center" shrinkToFit="1"/>
    </xf>
    <xf numFmtId="0" fontId="8" fillId="0" borderId="74" xfId="0" applyFont="1" applyBorder="1" applyAlignment="1">
      <alignment horizontal="center" vertical="center" shrinkToFit="1"/>
    </xf>
    <xf numFmtId="0" fontId="8" fillId="0" borderId="75" xfId="0" applyFont="1" applyBorder="1" applyAlignment="1">
      <alignment horizontal="center" vertical="center" shrinkToFit="1"/>
    </xf>
    <xf numFmtId="0" fontId="22" fillId="0" borderId="0" xfId="0" applyFont="1" applyAlignment="1">
      <alignment horizontal="center" vertical="center" shrinkToFit="1"/>
    </xf>
    <xf numFmtId="0" fontId="25" fillId="0" borderId="0" xfId="0" applyFont="1" applyAlignment="1">
      <alignment horizontal="center" vertical="top" wrapText="1" shrinkToFit="1"/>
    </xf>
  </cellXfs>
  <cellStyles count="3">
    <cellStyle name="標準" xfId="0" builtinId="0"/>
    <cellStyle name="標準 3" xfId="1" xr:uid="{00000000-0005-0000-0000-000001000000}"/>
    <cellStyle name="標準_17年度中学生会員登録用紙"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355600</xdr:colOff>
      <xdr:row>10</xdr:row>
      <xdr:rowOff>213783</xdr:rowOff>
    </xdr:from>
    <xdr:to>
      <xdr:col>24</xdr:col>
      <xdr:colOff>279400</xdr:colOff>
      <xdr:row>22</xdr:row>
      <xdr:rowOff>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1057467" y="3092450"/>
          <a:ext cx="4800600" cy="436245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101"/>
  <sheetViews>
    <sheetView workbookViewId="0">
      <selection activeCell="D85" sqref="D85"/>
    </sheetView>
  </sheetViews>
  <sheetFormatPr defaultRowHeight="13"/>
  <cols>
    <col min="2" max="2" width="27.453125" customWidth="1"/>
    <col min="3" max="3" width="8.453125" customWidth="1"/>
    <col min="4" max="4" width="59" customWidth="1"/>
  </cols>
  <sheetData>
    <row r="1" spans="1:5">
      <c r="A1" s="1" t="s">
        <v>76</v>
      </c>
      <c r="B1" s="1" t="s">
        <v>77</v>
      </c>
      <c r="C1" s="1" t="s">
        <v>78</v>
      </c>
      <c r="D1" s="1" t="s">
        <v>79</v>
      </c>
      <c r="E1" s="1" t="s">
        <v>238</v>
      </c>
    </row>
    <row r="2" spans="1:5">
      <c r="A2">
        <v>1</v>
      </c>
      <c r="B2" t="s">
        <v>80</v>
      </c>
      <c r="C2" s="2" t="s">
        <v>34</v>
      </c>
      <c r="D2" s="3" t="s">
        <v>415</v>
      </c>
      <c r="E2" t="s">
        <v>269</v>
      </c>
    </row>
    <row r="3" spans="1:5">
      <c r="A3">
        <v>2</v>
      </c>
      <c r="B3" t="s">
        <v>81</v>
      </c>
      <c r="C3" s="2" t="s">
        <v>0</v>
      </c>
      <c r="D3" s="3" t="s">
        <v>416</v>
      </c>
      <c r="E3" t="s">
        <v>270</v>
      </c>
    </row>
    <row r="4" spans="1:5">
      <c r="A4">
        <v>3</v>
      </c>
      <c r="B4" t="s">
        <v>82</v>
      </c>
      <c r="C4" s="2" t="s">
        <v>1</v>
      </c>
      <c r="D4" s="3" t="s">
        <v>417</v>
      </c>
      <c r="E4" t="s">
        <v>271</v>
      </c>
    </row>
    <row r="5" spans="1:5">
      <c r="A5">
        <v>4</v>
      </c>
      <c r="B5" t="s">
        <v>83</v>
      </c>
      <c r="C5" s="2" t="s">
        <v>2</v>
      </c>
      <c r="D5" s="3" t="s">
        <v>418</v>
      </c>
      <c r="E5" t="s">
        <v>272</v>
      </c>
    </row>
    <row r="6" spans="1:5">
      <c r="A6">
        <v>5</v>
      </c>
      <c r="B6" t="s">
        <v>84</v>
      </c>
      <c r="C6" s="2" t="s">
        <v>6</v>
      </c>
      <c r="D6" s="3" t="s">
        <v>419</v>
      </c>
      <c r="E6" t="s">
        <v>273</v>
      </c>
    </row>
    <row r="7" spans="1:5">
      <c r="A7">
        <v>6</v>
      </c>
      <c r="B7" t="s">
        <v>85</v>
      </c>
      <c r="C7" s="2" t="s">
        <v>3</v>
      </c>
      <c r="D7" s="3" t="s">
        <v>420</v>
      </c>
      <c r="E7" t="s">
        <v>274</v>
      </c>
    </row>
    <row r="8" spans="1:5">
      <c r="A8">
        <v>7</v>
      </c>
      <c r="B8" t="s">
        <v>86</v>
      </c>
      <c r="C8" s="2" t="s">
        <v>4</v>
      </c>
      <c r="D8" s="3" t="s">
        <v>421</v>
      </c>
      <c r="E8" t="s">
        <v>276</v>
      </c>
    </row>
    <row r="9" spans="1:5">
      <c r="A9">
        <v>8</v>
      </c>
      <c r="B9" t="s">
        <v>87</v>
      </c>
      <c r="C9" s="2" t="s">
        <v>5</v>
      </c>
      <c r="D9" s="3" t="s">
        <v>422</v>
      </c>
      <c r="E9" t="s">
        <v>275</v>
      </c>
    </row>
    <row r="10" spans="1:5">
      <c r="A10">
        <v>9</v>
      </c>
      <c r="B10" t="s">
        <v>88</v>
      </c>
      <c r="C10" s="2" t="s">
        <v>7</v>
      </c>
      <c r="D10" s="3" t="s">
        <v>423</v>
      </c>
      <c r="E10" t="s">
        <v>277</v>
      </c>
    </row>
    <row r="11" spans="1:5">
      <c r="A11">
        <v>10</v>
      </c>
      <c r="B11" t="s">
        <v>89</v>
      </c>
      <c r="E11" t="s">
        <v>278</v>
      </c>
    </row>
    <row r="12" spans="1:5">
      <c r="A12">
        <v>11</v>
      </c>
      <c r="B12" t="s">
        <v>90</v>
      </c>
      <c r="C12" s="2" t="s">
        <v>31</v>
      </c>
      <c r="D12" s="3" t="s">
        <v>424</v>
      </c>
      <c r="E12" t="s">
        <v>280</v>
      </c>
    </row>
    <row r="13" spans="1:5">
      <c r="A13">
        <v>12</v>
      </c>
      <c r="B13" t="s">
        <v>240</v>
      </c>
      <c r="D13" t="s">
        <v>282</v>
      </c>
      <c r="E13" t="s">
        <v>281</v>
      </c>
    </row>
    <row r="14" spans="1:5">
      <c r="A14">
        <v>13</v>
      </c>
      <c r="B14" t="s">
        <v>241</v>
      </c>
      <c r="D14" s="3" t="s">
        <v>283</v>
      </c>
      <c r="E14" t="s">
        <v>279</v>
      </c>
    </row>
    <row r="15" spans="1:5">
      <c r="A15">
        <v>14</v>
      </c>
    </row>
    <row r="16" spans="1:5">
      <c r="A16">
        <v>15</v>
      </c>
    </row>
    <row r="17" spans="1:5">
      <c r="A17">
        <v>16</v>
      </c>
      <c r="B17" t="s">
        <v>91</v>
      </c>
      <c r="E17" t="s">
        <v>284</v>
      </c>
    </row>
    <row r="18" spans="1:5">
      <c r="A18">
        <v>17</v>
      </c>
      <c r="B18" t="s">
        <v>92</v>
      </c>
      <c r="C18" s="2" t="s">
        <v>27</v>
      </c>
      <c r="D18" s="3" t="s">
        <v>425</v>
      </c>
      <c r="E18" t="s">
        <v>285</v>
      </c>
    </row>
    <row r="19" spans="1:5">
      <c r="A19">
        <v>18</v>
      </c>
      <c r="B19" t="s">
        <v>94</v>
      </c>
      <c r="C19" s="2" t="s">
        <v>14</v>
      </c>
      <c r="D19" s="3" t="s">
        <v>426</v>
      </c>
      <c r="E19" t="s">
        <v>287</v>
      </c>
    </row>
    <row r="20" spans="1:5">
      <c r="A20">
        <v>19</v>
      </c>
      <c r="B20" t="s">
        <v>95</v>
      </c>
      <c r="C20" s="2" t="s">
        <v>28</v>
      </c>
      <c r="D20" s="3" t="s">
        <v>427</v>
      </c>
      <c r="E20" t="s">
        <v>288</v>
      </c>
    </row>
    <row r="21" spans="1:5">
      <c r="A21">
        <v>20</v>
      </c>
      <c r="B21" t="s">
        <v>96</v>
      </c>
      <c r="C21" s="2" t="s">
        <v>13</v>
      </c>
      <c r="D21" s="3" t="s">
        <v>428</v>
      </c>
      <c r="E21" t="s">
        <v>289</v>
      </c>
    </row>
    <row r="22" spans="1:5">
      <c r="A22">
        <v>21</v>
      </c>
      <c r="B22" t="s">
        <v>97</v>
      </c>
      <c r="D22" s="3" t="s">
        <v>429</v>
      </c>
      <c r="E22" t="s">
        <v>290</v>
      </c>
    </row>
    <row r="23" spans="1:5">
      <c r="A23">
        <v>22</v>
      </c>
      <c r="B23" t="s">
        <v>191</v>
      </c>
      <c r="D23" s="3" t="s">
        <v>430</v>
      </c>
      <c r="E23" t="s">
        <v>291</v>
      </c>
    </row>
    <row r="24" spans="1:5">
      <c r="A24">
        <v>23</v>
      </c>
      <c r="B24" t="s">
        <v>242</v>
      </c>
      <c r="C24" t="s">
        <v>298</v>
      </c>
      <c r="D24" s="3" t="s">
        <v>431</v>
      </c>
      <c r="E24" t="s">
        <v>292</v>
      </c>
    </row>
    <row r="25" spans="1:5">
      <c r="A25">
        <v>24</v>
      </c>
      <c r="B25" t="s">
        <v>245</v>
      </c>
      <c r="D25" s="3"/>
      <c r="E25" t="s">
        <v>293</v>
      </c>
    </row>
    <row r="26" spans="1:5">
      <c r="A26">
        <v>25</v>
      </c>
      <c r="B26" t="s">
        <v>246</v>
      </c>
      <c r="D26" s="3"/>
      <c r="E26" t="s">
        <v>294</v>
      </c>
    </row>
    <row r="27" spans="1:5">
      <c r="A27">
        <v>26</v>
      </c>
      <c r="B27" t="s">
        <v>93</v>
      </c>
      <c r="D27" s="3" t="s">
        <v>432</v>
      </c>
      <c r="E27" t="s">
        <v>286</v>
      </c>
    </row>
    <row r="28" spans="1:5">
      <c r="A28">
        <v>27</v>
      </c>
      <c r="B28" t="s">
        <v>243</v>
      </c>
      <c r="D28" t="s">
        <v>299</v>
      </c>
      <c r="E28" t="s">
        <v>295</v>
      </c>
    </row>
    <row r="29" spans="1:5">
      <c r="A29">
        <v>28</v>
      </c>
      <c r="B29" t="s">
        <v>244</v>
      </c>
      <c r="D29" t="s">
        <v>300</v>
      </c>
      <c r="E29" t="s">
        <v>296</v>
      </c>
    </row>
    <row r="30" spans="1:5">
      <c r="A30">
        <v>29</v>
      </c>
      <c r="B30" t="s">
        <v>247</v>
      </c>
      <c r="D30" s="3" t="s">
        <v>301</v>
      </c>
      <c r="E30" t="s">
        <v>297</v>
      </c>
    </row>
    <row r="31" spans="1:5">
      <c r="A31">
        <v>30</v>
      </c>
    </row>
    <row r="32" spans="1:5">
      <c r="A32">
        <v>31</v>
      </c>
      <c r="B32" t="s">
        <v>248</v>
      </c>
      <c r="C32" t="s">
        <v>302</v>
      </c>
      <c r="D32" t="s">
        <v>433</v>
      </c>
      <c r="E32" t="s">
        <v>310</v>
      </c>
    </row>
    <row r="33" spans="1:5">
      <c r="A33">
        <v>32</v>
      </c>
      <c r="B33" t="s">
        <v>194</v>
      </c>
      <c r="E33" t="s">
        <v>303</v>
      </c>
    </row>
    <row r="34" spans="1:5">
      <c r="A34">
        <v>33</v>
      </c>
      <c r="B34" t="s">
        <v>98</v>
      </c>
      <c r="C34" s="2" t="s">
        <v>32</v>
      </c>
      <c r="D34" s="3" t="s">
        <v>434</v>
      </c>
      <c r="E34" t="s">
        <v>304</v>
      </c>
    </row>
    <row r="35" spans="1:5">
      <c r="A35">
        <v>34</v>
      </c>
      <c r="B35" t="s">
        <v>99</v>
      </c>
      <c r="C35" s="2" t="s">
        <v>23</v>
      </c>
      <c r="D35" s="3" t="s">
        <v>435</v>
      </c>
      <c r="E35" t="s">
        <v>305</v>
      </c>
    </row>
    <row r="36" spans="1:5">
      <c r="A36">
        <v>35</v>
      </c>
      <c r="B36" t="s">
        <v>100</v>
      </c>
      <c r="C36" s="2" t="s">
        <v>26</v>
      </c>
      <c r="D36" s="3" t="s">
        <v>436</v>
      </c>
      <c r="E36" t="s">
        <v>306</v>
      </c>
    </row>
    <row r="37" spans="1:5">
      <c r="A37">
        <v>36</v>
      </c>
      <c r="B37" t="s">
        <v>192</v>
      </c>
      <c r="E37" t="s">
        <v>307</v>
      </c>
    </row>
    <row r="38" spans="1:5">
      <c r="A38">
        <v>37</v>
      </c>
      <c r="B38" t="s">
        <v>249</v>
      </c>
      <c r="D38" s="3" t="s">
        <v>321</v>
      </c>
      <c r="E38" t="s">
        <v>311</v>
      </c>
    </row>
    <row r="39" spans="1:5">
      <c r="A39">
        <v>38</v>
      </c>
      <c r="B39" t="s">
        <v>101</v>
      </c>
      <c r="C39" s="2" t="s">
        <v>24</v>
      </c>
      <c r="D39" s="3" t="s">
        <v>437</v>
      </c>
      <c r="E39" t="s">
        <v>308</v>
      </c>
    </row>
    <row r="40" spans="1:5">
      <c r="A40">
        <v>39</v>
      </c>
      <c r="B40" t="s">
        <v>102</v>
      </c>
      <c r="E40" t="s">
        <v>309</v>
      </c>
    </row>
    <row r="41" spans="1:5">
      <c r="A41">
        <v>40</v>
      </c>
      <c r="B41" t="s">
        <v>250</v>
      </c>
      <c r="D41" s="3" t="s">
        <v>322</v>
      </c>
      <c r="E41" t="s">
        <v>312</v>
      </c>
    </row>
    <row r="42" spans="1:5">
      <c r="A42">
        <v>41</v>
      </c>
      <c r="B42" t="s">
        <v>103</v>
      </c>
      <c r="C42" s="2" t="s">
        <v>25</v>
      </c>
      <c r="D42" s="3" t="s">
        <v>438</v>
      </c>
      <c r="E42" t="s">
        <v>313</v>
      </c>
    </row>
    <row r="43" spans="1:5">
      <c r="A43">
        <v>42</v>
      </c>
      <c r="B43" t="s">
        <v>251</v>
      </c>
      <c r="D43" s="3" t="s">
        <v>323</v>
      </c>
      <c r="E43" t="s">
        <v>314</v>
      </c>
    </row>
    <row r="44" spans="1:5">
      <c r="A44">
        <v>43</v>
      </c>
      <c r="B44" t="s">
        <v>252</v>
      </c>
      <c r="D44" s="3" t="s">
        <v>324</v>
      </c>
      <c r="E44" t="s">
        <v>315</v>
      </c>
    </row>
    <row r="45" spans="1:5">
      <c r="A45">
        <v>44</v>
      </c>
      <c r="B45" t="s">
        <v>104</v>
      </c>
      <c r="C45" s="2" t="s">
        <v>30</v>
      </c>
      <c r="D45" s="3" t="s">
        <v>439</v>
      </c>
      <c r="E45" t="s">
        <v>316</v>
      </c>
    </row>
    <row r="46" spans="1:5">
      <c r="A46">
        <v>45</v>
      </c>
      <c r="B46" t="s">
        <v>105</v>
      </c>
      <c r="C46" s="2" t="s">
        <v>8</v>
      </c>
      <c r="D46" s="3" t="s">
        <v>440</v>
      </c>
      <c r="E46" t="s">
        <v>317</v>
      </c>
    </row>
    <row r="47" spans="1:5">
      <c r="A47">
        <v>46</v>
      </c>
      <c r="B47" t="s">
        <v>106</v>
      </c>
      <c r="D47" s="3" t="s">
        <v>325</v>
      </c>
      <c r="E47" t="s">
        <v>318</v>
      </c>
    </row>
    <row r="48" spans="1:5">
      <c r="A48">
        <v>47</v>
      </c>
      <c r="B48" t="s">
        <v>253</v>
      </c>
      <c r="D48" s="3" t="s">
        <v>326</v>
      </c>
      <c r="E48" t="s">
        <v>319</v>
      </c>
    </row>
    <row r="49" spans="1:5">
      <c r="A49">
        <v>48</v>
      </c>
      <c r="B49" t="s">
        <v>254</v>
      </c>
      <c r="D49" s="3" t="s">
        <v>327</v>
      </c>
      <c r="E49" t="s">
        <v>320</v>
      </c>
    </row>
    <row r="50" spans="1:5">
      <c r="A50">
        <v>49</v>
      </c>
    </row>
    <row r="51" spans="1:5">
      <c r="A51">
        <v>50</v>
      </c>
    </row>
    <row r="52" spans="1:5">
      <c r="A52">
        <v>51</v>
      </c>
      <c r="B52" t="s">
        <v>195</v>
      </c>
      <c r="D52" t="s">
        <v>441</v>
      </c>
      <c r="E52" t="s">
        <v>328</v>
      </c>
    </row>
    <row r="53" spans="1:5">
      <c r="A53">
        <v>52</v>
      </c>
      <c r="B53" t="s">
        <v>193</v>
      </c>
      <c r="D53" t="s">
        <v>442</v>
      </c>
      <c r="E53" t="s">
        <v>329</v>
      </c>
    </row>
    <row r="54" spans="1:5">
      <c r="A54">
        <v>53</v>
      </c>
      <c r="B54" t="s">
        <v>107</v>
      </c>
      <c r="C54" s="54" t="s">
        <v>199</v>
      </c>
      <c r="D54" s="54" t="s">
        <v>198</v>
      </c>
      <c r="E54" s="54" t="s">
        <v>330</v>
      </c>
    </row>
    <row r="55" spans="1:5">
      <c r="A55">
        <v>54</v>
      </c>
      <c r="B55" t="s">
        <v>108</v>
      </c>
      <c r="C55" s="2" t="s">
        <v>10</v>
      </c>
      <c r="D55" s="3" t="s">
        <v>443</v>
      </c>
      <c r="E55" s="54" t="s">
        <v>331</v>
      </c>
    </row>
    <row r="56" spans="1:5">
      <c r="A56">
        <v>55</v>
      </c>
      <c r="B56" t="s">
        <v>109</v>
      </c>
      <c r="C56" s="2" t="s">
        <v>11</v>
      </c>
      <c r="D56" s="3" t="s">
        <v>444</v>
      </c>
      <c r="E56" s="54" t="s">
        <v>332</v>
      </c>
    </row>
    <row r="57" spans="1:5">
      <c r="A57">
        <v>56</v>
      </c>
      <c r="B57" t="s">
        <v>110</v>
      </c>
      <c r="C57" s="2" t="s">
        <v>9</v>
      </c>
      <c r="D57" s="3" t="s">
        <v>445</v>
      </c>
      <c r="E57" s="54" t="s">
        <v>333</v>
      </c>
    </row>
    <row r="58" spans="1:5">
      <c r="A58">
        <v>57</v>
      </c>
      <c r="B58" t="s">
        <v>111</v>
      </c>
      <c r="C58" s="2" t="s">
        <v>29</v>
      </c>
      <c r="D58" s="3" t="s">
        <v>446</v>
      </c>
      <c r="E58" s="54" t="s">
        <v>334</v>
      </c>
    </row>
    <row r="59" spans="1:5">
      <c r="A59">
        <v>58</v>
      </c>
      <c r="B59" t="s">
        <v>112</v>
      </c>
      <c r="C59" s="2" t="s">
        <v>151</v>
      </c>
      <c r="D59" s="3" t="s">
        <v>152</v>
      </c>
      <c r="E59" s="54" t="s">
        <v>335</v>
      </c>
    </row>
    <row r="60" spans="1:5">
      <c r="A60">
        <v>59</v>
      </c>
      <c r="B60" t="s">
        <v>259</v>
      </c>
      <c r="E60" s="54" t="s">
        <v>336</v>
      </c>
    </row>
    <row r="61" spans="1:5">
      <c r="A61">
        <v>60</v>
      </c>
      <c r="B61" t="s">
        <v>260</v>
      </c>
      <c r="E61" s="54" t="s">
        <v>337</v>
      </c>
    </row>
    <row r="62" spans="1:5">
      <c r="A62">
        <v>61</v>
      </c>
      <c r="B62" t="s">
        <v>255</v>
      </c>
      <c r="E62" s="54" t="s">
        <v>338</v>
      </c>
    </row>
    <row r="63" spans="1:5">
      <c r="A63">
        <v>62</v>
      </c>
      <c r="B63" t="s">
        <v>256</v>
      </c>
      <c r="E63" s="54" t="s">
        <v>338</v>
      </c>
    </row>
    <row r="64" spans="1:5">
      <c r="A64">
        <v>63</v>
      </c>
      <c r="B64" t="s">
        <v>257</v>
      </c>
      <c r="E64" s="54" t="s">
        <v>339</v>
      </c>
    </row>
    <row r="65" spans="1:5">
      <c r="A65">
        <v>64</v>
      </c>
      <c r="B65" t="s">
        <v>258</v>
      </c>
      <c r="E65" s="54" t="s">
        <v>340</v>
      </c>
    </row>
    <row r="66" spans="1:5">
      <c r="A66">
        <v>65</v>
      </c>
      <c r="B66" t="s">
        <v>113</v>
      </c>
      <c r="C66" s="2" t="s">
        <v>12</v>
      </c>
      <c r="D66" s="3" t="s">
        <v>447</v>
      </c>
      <c r="E66" s="54" t="s">
        <v>341</v>
      </c>
    </row>
    <row r="67" spans="1:5">
      <c r="A67">
        <v>66</v>
      </c>
      <c r="B67" t="s">
        <v>114</v>
      </c>
      <c r="E67" s="54" t="s">
        <v>342</v>
      </c>
    </row>
    <row r="68" spans="1:5">
      <c r="A68">
        <v>67</v>
      </c>
      <c r="B68" t="s">
        <v>261</v>
      </c>
      <c r="E68" s="84" t="s">
        <v>343</v>
      </c>
    </row>
    <row r="69" spans="1:5">
      <c r="A69">
        <v>68</v>
      </c>
      <c r="B69" t="s">
        <v>262</v>
      </c>
      <c r="E69" s="84" t="s">
        <v>344</v>
      </c>
    </row>
    <row r="70" spans="1:5">
      <c r="A70">
        <v>69</v>
      </c>
      <c r="B70" t="s">
        <v>263</v>
      </c>
      <c r="E70" s="84" t="s">
        <v>345</v>
      </c>
    </row>
    <row r="71" spans="1:5">
      <c r="A71">
        <v>70</v>
      </c>
      <c r="B71" t="s">
        <v>264</v>
      </c>
      <c r="E71" s="84" t="s">
        <v>347</v>
      </c>
    </row>
    <row r="72" spans="1:5">
      <c r="A72">
        <v>71</v>
      </c>
      <c r="B72" t="s">
        <v>265</v>
      </c>
      <c r="E72" s="84" t="s">
        <v>346</v>
      </c>
    </row>
    <row r="73" spans="1:5">
      <c r="A73">
        <v>72</v>
      </c>
    </row>
    <row r="74" spans="1:5">
      <c r="A74">
        <v>73</v>
      </c>
      <c r="B74" t="s">
        <v>115</v>
      </c>
      <c r="C74" s="2" t="s">
        <v>15</v>
      </c>
      <c r="D74" s="3" t="s">
        <v>448</v>
      </c>
      <c r="E74" t="s">
        <v>348</v>
      </c>
    </row>
    <row r="75" spans="1:5">
      <c r="A75">
        <v>74</v>
      </c>
      <c r="B75" t="s">
        <v>116</v>
      </c>
      <c r="C75" s="2" t="s">
        <v>16</v>
      </c>
      <c r="D75" s="3" t="s">
        <v>239</v>
      </c>
      <c r="E75" t="s">
        <v>349</v>
      </c>
    </row>
    <row r="76" spans="1:5">
      <c r="A76">
        <v>75</v>
      </c>
      <c r="B76" t="s">
        <v>117</v>
      </c>
      <c r="D76" t="s">
        <v>197</v>
      </c>
      <c r="E76" t="s">
        <v>350</v>
      </c>
    </row>
    <row r="77" spans="1:5">
      <c r="A77">
        <v>76</v>
      </c>
      <c r="B77" t="s">
        <v>118</v>
      </c>
      <c r="C77" s="2" t="s">
        <v>22</v>
      </c>
      <c r="D77" s="3" t="s">
        <v>449</v>
      </c>
      <c r="E77" t="s">
        <v>351</v>
      </c>
    </row>
    <row r="78" spans="1:5">
      <c r="A78">
        <v>77</v>
      </c>
      <c r="B78" t="s">
        <v>119</v>
      </c>
      <c r="C78" s="2" t="s">
        <v>20</v>
      </c>
      <c r="D78" s="3" t="s">
        <v>450</v>
      </c>
      <c r="E78" t="s">
        <v>352</v>
      </c>
    </row>
    <row r="79" spans="1:5">
      <c r="A79">
        <v>78</v>
      </c>
      <c r="B79" t="s">
        <v>120</v>
      </c>
      <c r="C79" s="2" t="s">
        <v>19</v>
      </c>
      <c r="D79" s="3" t="s">
        <v>451</v>
      </c>
      <c r="E79" t="s">
        <v>353</v>
      </c>
    </row>
    <row r="80" spans="1:5">
      <c r="A80">
        <v>79</v>
      </c>
      <c r="B80" t="s">
        <v>121</v>
      </c>
      <c r="C80" s="2" t="s">
        <v>18</v>
      </c>
      <c r="D80" s="3" t="s">
        <v>452</v>
      </c>
      <c r="E80" t="s">
        <v>353</v>
      </c>
    </row>
    <row r="81" spans="1:5">
      <c r="A81">
        <v>80</v>
      </c>
      <c r="B81" t="s">
        <v>122</v>
      </c>
      <c r="C81" s="2" t="s">
        <v>33</v>
      </c>
      <c r="D81" s="3" t="s">
        <v>453</v>
      </c>
      <c r="E81" t="s">
        <v>354</v>
      </c>
    </row>
    <row r="82" spans="1:5">
      <c r="A82">
        <v>81</v>
      </c>
      <c r="B82" t="s">
        <v>123</v>
      </c>
      <c r="C82" s="2" t="s">
        <v>17</v>
      </c>
      <c r="D82" s="3" t="s">
        <v>454</v>
      </c>
      <c r="E82" t="s">
        <v>355</v>
      </c>
    </row>
    <row r="83" spans="1:5">
      <c r="A83">
        <v>82</v>
      </c>
      <c r="B83" t="s">
        <v>124</v>
      </c>
      <c r="C83" s="2" t="s">
        <v>21</v>
      </c>
      <c r="D83" s="3" t="s">
        <v>455</v>
      </c>
      <c r="E83" t="s">
        <v>356</v>
      </c>
    </row>
    <row r="84" spans="1:5">
      <c r="A84">
        <v>83</v>
      </c>
      <c r="B84" t="s">
        <v>125</v>
      </c>
      <c r="D84" t="s">
        <v>196</v>
      </c>
      <c r="E84" t="s">
        <v>357</v>
      </c>
    </row>
    <row r="85" spans="1:5">
      <c r="A85">
        <v>84</v>
      </c>
      <c r="B85" t="s">
        <v>266</v>
      </c>
      <c r="D85" s="3" t="s">
        <v>359</v>
      </c>
      <c r="E85" t="s">
        <v>358</v>
      </c>
    </row>
    <row r="86" spans="1:5">
      <c r="A86">
        <v>85</v>
      </c>
    </row>
    <row r="87" spans="1:5">
      <c r="A87">
        <v>86</v>
      </c>
    </row>
    <row r="88" spans="1:5">
      <c r="A88">
        <v>87</v>
      </c>
    </row>
    <row r="89" spans="1:5">
      <c r="A89">
        <v>88</v>
      </c>
    </row>
    <row r="90" spans="1:5">
      <c r="A90">
        <v>89</v>
      </c>
    </row>
    <row r="91" spans="1:5">
      <c r="A91">
        <v>90</v>
      </c>
    </row>
    <row r="92" spans="1:5">
      <c r="A92">
        <v>91</v>
      </c>
    </row>
    <row r="93" spans="1:5">
      <c r="A93">
        <v>92</v>
      </c>
    </row>
    <row r="94" spans="1:5">
      <c r="A94">
        <v>93</v>
      </c>
    </row>
    <row r="95" spans="1:5">
      <c r="A95">
        <v>94</v>
      </c>
    </row>
    <row r="96" spans="1:5">
      <c r="A96">
        <v>95</v>
      </c>
    </row>
    <row r="97" spans="1:1">
      <c r="A97">
        <v>96</v>
      </c>
    </row>
    <row r="98" spans="1:1">
      <c r="A98">
        <v>97</v>
      </c>
    </row>
    <row r="99" spans="1:1">
      <c r="A99">
        <v>98</v>
      </c>
    </row>
    <row r="100" spans="1:1">
      <c r="A100">
        <v>99</v>
      </c>
    </row>
    <row r="101" spans="1:1">
      <c r="A101">
        <v>100</v>
      </c>
    </row>
  </sheetData>
  <phoneticPr fontId="2"/>
  <conditionalFormatting sqref="B45:B47 B51:B59 B27 B66:B67 B73:B84 B86:B1048576 B33:B37 B39:B40 B42 B1:B23">
    <cfRule type="duplicateValues" dxfId="6" priority="149"/>
  </conditionalFormatting>
  <conditionalFormatting sqref="B45:B47 B51:B59 B27 B66:B67 B73:B84 B86:B1048576 B33:B37 B39:B40 B42 B1:B24">
    <cfRule type="duplicateValues" dxfId="5" priority="158"/>
  </conditionalFormatting>
  <conditionalFormatting sqref="B45:B47 B51:B59 B66:B67 B73:B84 B86:B1048576 B33:B37 B39:B40 B42 B31 B1:B24 B27:B29">
    <cfRule type="duplicateValues" dxfId="4" priority="167"/>
  </conditionalFormatting>
  <conditionalFormatting sqref="B45:B47 B51:B59 B66:B67 B73:B84 B86:B1048576 B1:B31 B33:B37 B39:B40 B42">
    <cfRule type="duplicateValues" dxfId="3" priority="177"/>
  </conditionalFormatting>
  <conditionalFormatting sqref="B66:B67 B51:B59 B1:B49 B73:B84 B86:B1048576">
    <cfRule type="duplicateValues" dxfId="2" priority="299"/>
  </conditionalFormatting>
  <conditionalFormatting sqref="B62:B67 B51:B60 B1:B49 B73:B84 B86:B1048576">
    <cfRule type="duplicateValues" dxfId="1" priority="306"/>
  </conditionalFormatting>
  <conditionalFormatting sqref="B73:B84 B86:B1048576 B51:B69 B1:B49">
    <cfRule type="duplicateValues" dxfId="0" priority="313"/>
  </conditionalFormatting>
  <dataValidations count="2">
    <dataValidation imeMode="hiragana" allowBlank="1" showInputMessage="1" showErrorMessage="1" sqref="D74:D75 D77:D83 D66 D55:D58 D18:D21 D12 D2:D10 D34:D36 D39 D45:D46 D42" xr:uid="{00000000-0002-0000-0000-000000000000}"/>
    <dataValidation imeMode="off" allowBlank="1" showInputMessage="1" showErrorMessage="1" sqref="C74:C75 C77:C83 C66 C55:C58 C18:C21 C12 C2:C10 C34:C36 C39 C45:C46 C42" xr:uid="{00000000-0002-0000-0000-00000100000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50"/>
  <sheetViews>
    <sheetView tabSelected="1" zoomScale="70" zoomScaleNormal="70" workbookViewId="0">
      <selection activeCell="A2" sqref="A2"/>
    </sheetView>
  </sheetViews>
  <sheetFormatPr defaultRowHeight="13"/>
  <cols>
    <col min="1" max="1" width="11.26953125" customWidth="1"/>
    <col min="2" max="2" width="13.26953125" customWidth="1"/>
    <col min="3" max="22" width="10" customWidth="1"/>
  </cols>
  <sheetData>
    <row r="1" spans="1:63" ht="26.25" customHeight="1">
      <c r="A1" s="83" t="s">
        <v>499</v>
      </c>
      <c r="B1" s="82"/>
      <c r="C1" s="82"/>
      <c r="D1" s="82"/>
      <c r="E1" s="82"/>
      <c r="F1" s="82"/>
      <c r="G1" s="82"/>
      <c r="H1" s="82"/>
      <c r="I1" s="82" t="s">
        <v>267</v>
      </c>
      <c r="J1" s="82"/>
      <c r="K1" s="82"/>
      <c r="L1" s="82"/>
      <c r="M1" s="82"/>
      <c r="N1" s="82"/>
      <c r="O1" s="82"/>
      <c r="P1" s="82"/>
      <c r="Q1" s="82"/>
    </row>
    <row r="2" spans="1:63" ht="15.75" customHeight="1">
      <c r="A2" s="14"/>
      <c r="B2" s="14"/>
      <c r="C2" s="14"/>
      <c r="D2" s="14"/>
      <c r="E2" s="14"/>
      <c r="F2" s="14"/>
      <c r="G2" s="14"/>
      <c r="H2" s="14"/>
      <c r="I2" s="14"/>
      <c r="J2" s="14"/>
      <c r="K2" s="14"/>
    </row>
    <row r="3" spans="1:63" ht="26.25" customHeight="1">
      <c r="A3" s="283" t="s">
        <v>168</v>
      </c>
      <c r="B3" s="284"/>
      <c r="C3" s="284"/>
      <c r="D3" s="284"/>
      <c r="E3" s="284"/>
      <c r="F3" s="284"/>
      <c r="G3" s="284"/>
      <c r="H3" s="284"/>
      <c r="I3" s="284"/>
      <c r="J3" s="284"/>
      <c r="K3" s="284"/>
      <c r="L3" s="284"/>
      <c r="M3" s="284"/>
      <c r="N3" s="284"/>
      <c r="O3" s="284"/>
      <c r="P3" s="284"/>
      <c r="Q3" s="284"/>
      <c r="R3" s="284"/>
      <c r="S3" s="284"/>
      <c r="T3" s="284"/>
      <c r="U3" s="284"/>
      <c r="V3" s="284"/>
    </row>
    <row r="5" spans="1:63" ht="21" customHeight="1">
      <c r="A5" s="278" t="s">
        <v>181</v>
      </c>
      <c r="B5" s="279"/>
      <c r="C5" s="5"/>
      <c r="D5" s="307"/>
      <c r="E5" s="308"/>
      <c r="F5" s="308"/>
      <c r="G5" s="308"/>
      <c r="H5" s="309"/>
      <c r="I5" s="13" t="s">
        <v>409</v>
      </c>
    </row>
    <row r="6" spans="1:63" ht="21" customHeight="1">
      <c r="A6" s="298" t="s">
        <v>180</v>
      </c>
      <c r="B6" s="299"/>
      <c r="C6" s="275" t="str">
        <f>IF(C5="","",VLOOKUP(C5,学校番号一覧!$A$2:$E$101,2,0))</f>
        <v/>
      </c>
      <c r="D6" s="276"/>
      <c r="E6" s="276"/>
      <c r="F6" s="276"/>
      <c r="G6" s="276"/>
      <c r="H6" s="277"/>
      <c r="I6" s="46" t="s">
        <v>167</v>
      </c>
    </row>
    <row r="7" spans="1:63" ht="21" customHeight="1">
      <c r="A7" s="273" t="s">
        <v>182</v>
      </c>
      <c r="B7" s="274"/>
      <c r="C7" s="275" t="str">
        <f>IF(C5="","",VLOOKUP(C5,学校番号一覧!$A$2:$E$101,4,0))</f>
        <v/>
      </c>
      <c r="D7" s="276"/>
      <c r="E7" s="276"/>
      <c r="F7" s="276"/>
      <c r="G7" s="276"/>
      <c r="H7" s="277"/>
      <c r="I7" s="46" t="s">
        <v>185</v>
      </c>
    </row>
    <row r="8" spans="1:63" ht="21" customHeight="1">
      <c r="A8" s="273" t="s">
        <v>171</v>
      </c>
      <c r="B8" s="274"/>
      <c r="C8" s="280"/>
      <c r="D8" s="281"/>
      <c r="E8" s="281"/>
      <c r="F8" s="281"/>
      <c r="G8" s="281"/>
      <c r="H8" s="282"/>
      <c r="I8" s="46"/>
    </row>
    <row r="9" spans="1:63" ht="21" customHeight="1">
      <c r="A9" s="273" t="s">
        <v>172</v>
      </c>
      <c r="B9" s="274"/>
      <c r="C9" s="280"/>
      <c r="D9" s="281"/>
      <c r="E9" s="281"/>
      <c r="F9" s="281"/>
      <c r="G9" s="281"/>
      <c r="H9" s="282"/>
      <c r="I9" s="46" t="s">
        <v>408</v>
      </c>
    </row>
    <row r="10" spans="1:63" ht="21" customHeight="1" thickBot="1">
      <c r="A10" s="298" t="s">
        <v>160</v>
      </c>
      <c r="B10" s="299"/>
      <c r="C10" s="302"/>
      <c r="D10" s="303"/>
      <c r="E10" s="303"/>
      <c r="F10" s="303"/>
      <c r="G10" s="303"/>
      <c r="H10" s="304"/>
      <c r="I10" s="13" t="s">
        <v>173</v>
      </c>
      <c r="M10" s="13" t="s">
        <v>237</v>
      </c>
      <c r="P10" s="13"/>
    </row>
    <row r="11" spans="1:63" ht="21" customHeight="1" thickBot="1">
      <c r="A11" s="300" t="s">
        <v>161</v>
      </c>
      <c r="B11" s="301"/>
      <c r="C11" s="310"/>
      <c r="D11" s="311"/>
      <c r="E11" s="311"/>
      <c r="F11" s="311"/>
      <c r="G11" s="311"/>
      <c r="H11" s="312"/>
      <c r="I11" s="13" t="s">
        <v>174</v>
      </c>
      <c r="K11" s="271" t="s">
        <v>58</v>
      </c>
      <c r="L11" s="272"/>
      <c r="M11" s="155">
        <f>COUNTA($C$18:$J$18)</f>
        <v>0</v>
      </c>
      <c r="N11" s="156" t="s">
        <v>62</v>
      </c>
      <c r="O11" s="152"/>
      <c r="T11" s="13" t="s">
        <v>67</v>
      </c>
      <c r="AH11" t="s">
        <v>202</v>
      </c>
    </row>
    <row r="12" spans="1:63" ht="21" customHeight="1">
      <c r="K12" s="261" t="s">
        <v>59</v>
      </c>
      <c r="L12" s="262"/>
      <c r="M12" s="158">
        <f>COUNTA($K$18:$V$18)/2</f>
        <v>0</v>
      </c>
      <c r="N12" s="159" t="s">
        <v>63</v>
      </c>
      <c r="O12" s="152"/>
      <c r="P12" s="263" t="s">
        <v>71</v>
      </c>
      <c r="Q12" s="264"/>
      <c r="R12" s="122" t="s">
        <v>73</v>
      </c>
      <c r="S12" s="163" t="s">
        <v>74</v>
      </c>
      <c r="T12" s="267" t="s">
        <v>72</v>
      </c>
      <c r="U12" s="268"/>
      <c r="V12" s="153" t="s">
        <v>75</v>
      </c>
      <c r="AH12" t="s">
        <v>203</v>
      </c>
    </row>
    <row r="13" spans="1:63" ht="21" customHeight="1" thickBot="1">
      <c r="C13" s="13" t="s">
        <v>64</v>
      </c>
      <c r="K13" s="261" t="s">
        <v>60</v>
      </c>
      <c r="L13" s="262"/>
      <c r="M13" s="158">
        <f>COUNTA($C$22:$J$22)</f>
        <v>0</v>
      </c>
      <c r="N13" s="159" t="s">
        <v>62</v>
      </c>
      <c r="O13" s="152"/>
      <c r="P13" s="265"/>
      <c r="Q13" s="266"/>
      <c r="R13" s="164"/>
      <c r="S13" s="165"/>
      <c r="T13" s="269"/>
      <c r="U13" s="270"/>
      <c r="V13" s="154">
        <f>SUM(R13:U13)</f>
        <v>0</v>
      </c>
      <c r="AC13" s="55"/>
      <c r="AD13" s="56"/>
      <c r="AE13" s="56"/>
      <c r="AF13" s="56"/>
      <c r="AH13" s="1" t="s">
        <v>201</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7"/>
    </row>
    <row r="14" spans="1:63" ht="21" customHeight="1" thickBot="1">
      <c r="C14" s="13" t="s">
        <v>65</v>
      </c>
      <c r="K14" s="305" t="s">
        <v>61</v>
      </c>
      <c r="L14" s="306"/>
      <c r="M14" s="161">
        <f>COUNTA($K$22:$V$22)/2</f>
        <v>0</v>
      </c>
      <c r="N14" s="162" t="s">
        <v>63</v>
      </c>
      <c r="O14" s="152"/>
      <c r="P14" s="151"/>
      <c r="Q14" s="152"/>
      <c r="R14" s="13"/>
      <c r="AC14" s="58"/>
      <c r="AH14" t="str">
        <f>AH11&amp;A18&amp;AH12</f>
        <v>()</v>
      </c>
      <c r="BK14" s="59"/>
    </row>
    <row r="15" spans="1:63" ht="21" customHeight="1">
      <c r="C15" s="13" t="s">
        <v>66</v>
      </c>
      <c r="AC15" s="58"/>
      <c r="AH15" t="str">
        <f>CONCATENATE($AH$11,$A$18,AH12)</f>
        <v>()</v>
      </c>
      <c r="BK15" s="59"/>
    </row>
    <row r="16" spans="1:63" ht="21" customHeight="1">
      <c r="A16" s="12"/>
      <c r="B16" s="34"/>
      <c r="C16" s="295" t="s">
        <v>54</v>
      </c>
      <c r="D16" s="296"/>
      <c r="E16" s="296"/>
      <c r="F16" s="296"/>
      <c r="G16" s="296"/>
      <c r="H16" s="296"/>
      <c r="I16" s="296"/>
      <c r="J16" s="297"/>
      <c r="K16" s="295" t="s">
        <v>55</v>
      </c>
      <c r="L16" s="296"/>
      <c r="M16" s="296"/>
      <c r="N16" s="296"/>
      <c r="O16" s="296"/>
      <c r="P16" s="296"/>
      <c r="Q16" s="296"/>
      <c r="R16" s="296"/>
      <c r="S16" s="296"/>
      <c r="T16" s="296"/>
      <c r="U16" s="296"/>
      <c r="V16" s="297"/>
      <c r="AC16" s="58"/>
      <c r="AM16" t="s">
        <v>204</v>
      </c>
      <c r="AQ16" t="str">
        <f>CONCATENATE(K18,$AM$16,L18)</f>
        <v>･</v>
      </c>
      <c r="AR16" t="str">
        <f>CONCATENATE(M18,$AM$16,N18)</f>
        <v>･</v>
      </c>
      <c r="AS16" t="str">
        <f>CONCATENATE(O18,$AM$16,P18)</f>
        <v>･</v>
      </c>
      <c r="AT16" t="str">
        <f>CONCATENATE(Q18,$AM$16,R18)</f>
        <v>･</v>
      </c>
      <c r="AU16" t="str">
        <f>CONCATENATE(S18,$AM$16,T18)</f>
        <v>･</v>
      </c>
      <c r="AV16" t="str">
        <f>CONCATENATE(U18,$AM$16,V18)</f>
        <v>･</v>
      </c>
      <c r="BE16" t="str">
        <f>CONCATENATE(K22,$AM$16,L22)</f>
        <v>･</v>
      </c>
      <c r="BF16" t="str">
        <f>CONCATENATE(M22,$AM$16,N22)</f>
        <v>･</v>
      </c>
      <c r="BG16" t="str">
        <f>CONCATENATE(O22,$AM$16,P22)</f>
        <v>･</v>
      </c>
      <c r="BH16" t="str">
        <f>CONCATENATE(Q22,$AM$16,R22)</f>
        <v>･</v>
      </c>
      <c r="BI16" t="str">
        <f>CONCATENATE(S22,$AM$16,T22)</f>
        <v>･</v>
      </c>
      <c r="BJ16" t="str">
        <f>CONCATENATE(U22,$AM$16,V22)</f>
        <v>･</v>
      </c>
      <c r="BK16" s="59"/>
    </row>
    <row r="17" spans="1:63" s="1" customFormat="1" ht="21" customHeight="1">
      <c r="A17" s="289" t="s">
        <v>456</v>
      </c>
      <c r="B17" s="290"/>
      <c r="C17" s="43" t="s">
        <v>205</v>
      </c>
      <c r="D17" s="41" t="s">
        <v>206</v>
      </c>
      <c r="E17" s="41" t="s">
        <v>207</v>
      </c>
      <c r="F17" s="42" t="s">
        <v>208</v>
      </c>
      <c r="G17" s="43" t="s">
        <v>37</v>
      </c>
      <c r="H17" s="41" t="s">
        <v>38</v>
      </c>
      <c r="I17" s="41" t="s">
        <v>39</v>
      </c>
      <c r="J17" s="42" t="s">
        <v>40</v>
      </c>
      <c r="K17" s="287" t="s">
        <v>41</v>
      </c>
      <c r="L17" s="285"/>
      <c r="M17" s="285" t="s">
        <v>42</v>
      </c>
      <c r="N17" s="285"/>
      <c r="O17" s="285" t="s">
        <v>43</v>
      </c>
      <c r="P17" s="285"/>
      <c r="Q17" s="285" t="s">
        <v>44</v>
      </c>
      <c r="R17" s="286"/>
      <c r="S17" s="288" t="s">
        <v>223</v>
      </c>
      <c r="T17" s="288"/>
      <c r="U17" s="288" t="s">
        <v>224</v>
      </c>
      <c r="V17" s="288"/>
      <c r="AC17" s="60"/>
      <c r="AE17" s="1" t="s">
        <v>36</v>
      </c>
      <c r="AF17" s="1" t="s">
        <v>360</v>
      </c>
      <c r="AG17" s="1" t="s">
        <v>200</v>
      </c>
      <c r="AH17" s="1" t="s">
        <v>213</v>
      </c>
      <c r="AI17" s="1" t="s">
        <v>214</v>
      </c>
      <c r="AJ17" s="1" t="s">
        <v>215</v>
      </c>
      <c r="AK17" s="1" t="s">
        <v>216</v>
      </c>
      <c r="AL17" s="1" t="s">
        <v>37</v>
      </c>
      <c r="AM17" s="1" t="s">
        <v>38</v>
      </c>
      <c r="AN17" s="1" t="s">
        <v>39</v>
      </c>
      <c r="AO17" s="1" t="s">
        <v>40</v>
      </c>
      <c r="AP17" s="1" t="s">
        <v>41</v>
      </c>
      <c r="AQ17" s="1" t="s">
        <v>42</v>
      </c>
      <c r="AR17" s="1" t="s">
        <v>43</v>
      </c>
      <c r="AS17" s="1" t="s">
        <v>44</v>
      </c>
      <c r="AT17" s="1" t="s">
        <v>223</v>
      </c>
      <c r="AU17" s="1" t="s">
        <v>224</v>
      </c>
      <c r="AV17" s="1" t="s">
        <v>217</v>
      </c>
      <c r="AW17" s="1" t="s">
        <v>218</v>
      </c>
      <c r="AX17" s="1" t="s">
        <v>219</v>
      </c>
      <c r="AY17" s="1" t="s">
        <v>220</v>
      </c>
      <c r="AZ17" s="1" t="s">
        <v>46</v>
      </c>
      <c r="BA17" s="1" t="s">
        <v>47</v>
      </c>
      <c r="BB17" s="1" t="s">
        <v>48</v>
      </c>
      <c r="BC17" s="1" t="s">
        <v>49</v>
      </c>
      <c r="BD17" s="1" t="s">
        <v>50</v>
      </c>
      <c r="BE17" s="1" t="s">
        <v>51</v>
      </c>
      <c r="BF17" s="1" t="s">
        <v>52</v>
      </c>
      <c r="BG17" s="1" t="s">
        <v>53</v>
      </c>
      <c r="BH17" s="1" t="s">
        <v>225</v>
      </c>
      <c r="BI17" s="1" t="s">
        <v>226</v>
      </c>
      <c r="BK17" s="61"/>
    </row>
    <row r="18" spans="1:63" ht="21" customHeight="1">
      <c r="A18" s="313" t="str">
        <f>IF(C5="","",VLOOKUP(C5,学校番号一覧!$A$1:$E$93,5,0))</f>
        <v/>
      </c>
      <c r="B18" s="314"/>
      <c r="C18" s="87"/>
      <c r="D18" s="88"/>
      <c r="E18" s="88"/>
      <c r="F18" s="89"/>
      <c r="G18" s="6"/>
      <c r="H18" s="4"/>
      <c r="I18" s="4"/>
      <c r="J18" s="7"/>
      <c r="K18" s="6"/>
      <c r="L18" s="4"/>
      <c r="M18" s="4"/>
      <c r="N18" s="4"/>
      <c r="O18" s="4"/>
      <c r="P18" s="4"/>
      <c r="Q18" s="4"/>
      <c r="R18" s="18"/>
      <c r="S18" s="147"/>
      <c r="T18" s="147"/>
      <c r="U18" s="147"/>
      <c r="V18" s="147"/>
      <c r="AC18" s="58"/>
      <c r="AE18" t="str">
        <f>C6</f>
        <v/>
      </c>
      <c r="AG18">
        <f>V13</f>
        <v>0</v>
      </c>
      <c r="AH18" t="s">
        <v>231</v>
      </c>
      <c r="AI18" t="s">
        <v>232</v>
      </c>
      <c r="AJ18" t="s">
        <v>233</v>
      </c>
      <c r="AK18" t="s">
        <v>234</v>
      </c>
      <c r="AL18">
        <v>1</v>
      </c>
      <c r="AM18">
        <v>2</v>
      </c>
      <c r="AN18">
        <v>3</v>
      </c>
      <c r="AO18">
        <v>4</v>
      </c>
      <c r="AP18">
        <v>1</v>
      </c>
      <c r="AQ18">
        <v>2</v>
      </c>
      <c r="AR18">
        <v>3</v>
      </c>
      <c r="AS18">
        <v>4</v>
      </c>
      <c r="AT18">
        <v>5</v>
      </c>
      <c r="AU18">
        <v>6</v>
      </c>
      <c r="AV18" t="s">
        <v>231</v>
      </c>
      <c r="AW18" t="s">
        <v>232</v>
      </c>
      <c r="AX18" t="s">
        <v>233</v>
      </c>
      <c r="AY18" t="s">
        <v>234</v>
      </c>
      <c r="AZ18">
        <v>1</v>
      </c>
      <c r="BA18">
        <v>2</v>
      </c>
      <c r="BB18">
        <v>3</v>
      </c>
      <c r="BC18">
        <v>4</v>
      </c>
      <c r="BD18">
        <v>1</v>
      </c>
      <c r="BE18">
        <v>2</v>
      </c>
      <c r="BF18">
        <v>3</v>
      </c>
      <c r="BG18">
        <v>4</v>
      </c>
      <c r="BH18">
        <v>5</v>
      </c>
      <c r="BI18">
        <v>6</v>
      </c>
      <c r="BK18" s="59"/>
    </row>
    <row r="19" spans="1:63" ht="21" customHeight="1">
      <c r="A19" s="315" t="s">
        <v>45</v>
      </c>
      <c r="B19" s="316"/>
      <c r="C19" s="141"/>
      <c r="D19" s="142"/>
      <c r="E19" s="142"/>
      <c r="F19" s="143"/>
      <c r="G19" s="8"/>
      <c r="H19" s="9"/>
      <c r="I19" s="9"/>
      <c r="J19" s="10"/>
      <c r="K19" s="8"/>
      <c r="L19" s="9"/>
      <c r="M19" s="9"/>
      <c r="N19" s="9"/>
      <c r="O19" s="9"/>
      <c r="P19" s="9"/>
      <c r="Q19" s="9"/>
      <c r="R19" s="19"/>
      <c r="S19" s="148"/>
      <c r="T19" s="148"/>
      <c r="U19" s="148"/>
      <c r="V19" s="148"/>
      <c r="AC19" s="58"/>
      <c r="AF19">
        <f>県大会印刷シート!$E$23</f>
        <v>0</v>
      </c>
      <c r="AG19">
        <f>V13</f>
        <v>0</v>
      </c>
      <c r="AH19" t="str">
        <f>IF(C18="","",CONCATENATE(C18,$AH$15,AH18))</f>
        <v/>
      </c>
      <c r="AI19" t="str">
        <f t="shared" ref="AI19:AO19" si="0">IF(D18="","",CONCATENATE(D18,$AH$15,AI18))</f>
        <v/>
      </c>
      <c r="AJ19" t="str">
        <f t="shared" si="0"/>
        <v/>
      </c>
      <c r="AK19" t="str">
        <f t="shared" si="0"/>
        <v/>
      </c>
      <c r="AL19" t="str">
        <f t="shared" si="0"/>
        <v/>
      </c>
      <c r="AM19" t="str">
        <f t="shared" si="0"/>
        <v/>
      </c>
      <c r="AN19" t="str">
        <f t="shared" si="0"/>
        <v/>
      </c>
      <c r="AO19" t="str">
        <f t="shared" si="0"/>
        <v/>
      </c>
      <c r="AP19" t="str">
        <f>IF(K18="","",CONCATENATE(AQ16,$AH$15,AP18))</f>
        <v/>
      </c>
      <c r="AQ19" t="str">
        <f>IF(M18="","",CONCATENATE(AR16,$AH$15,AQ18))</f>
        <v/>
      </c>
      <c r="AR19" t="str">
        <f>IF(O18="","",CONCATENATE(AS16,$AH$15,AR18))</f>
        <v/>
      </c>
      <c r="AS19" t="str">
        <f>IF(Q18="","",CONCATENATE(AT16,$AH$15,AS18))</f>
        <v/>
      </c>
      <c r="AT19" t="str">
        <f>IF(S18="","",CONCATENATE(AU16,$AH$15,AT18))</f>
        <v/>
      </c>
      <c r="AU19" t="str">
        <f>IF(U18="","",CONCATENATE(AV16,$AH$15,AU18))</f>
        <v/>
      </c>
      <c r="AV19" t="str">
        <f>IF(C22="","",CONCATENATE(C22,$AH$15,AV18))</f>
        <v/>
      </c>
      <c r="AW19" t="str">
        <f t="shared" ref="AW19:BC19" si="1">IF(D22="","",CONCATENATE(D22,$AH$15,AW18))</f>
        <v/>
      </c>
      <c r="AX19" t="str">
        <f t="shared" si="1"/>
        <v/>
      </c>
      <c r="AY19" t="str">
        <f t="shared" si="1"/>
        <v/>
      </c>
      <c r="AZ19" t="str">
        <f t="shared" si="1"/>
        <v/>
      </c>
      <c r="BA19" t="str">
        <f t="shared" si="1"/>
        <v/>
      </c>
      <c r="BB19" t="str">
        <f t="shared" si="1"/>
        <v/>
      </c>
      <c r="BC19" t="str">
        <f t="shared" si="1"/>
        <v/>
      </c>
      <c r="BD19" t="str">
        <f>IF(K22="","",CONCATENATE(BE16,$AH$15,BD18))</f>
        <v/>
      </c>
      <c r="BE19" t="str">
        <f>IF(M22="","",CONCATENATE(BF16,$AH$15,BE18))</f>
        <v/>
      </c>
      <c r="BF19" t="str">
        <f>IF(O22="","",CONCATENATE(BG16,$AH$15,BF18))</f>
        <v/>
      </c>
      <c r="BG19" t="str">
        <f>IF(Q22="","",CONCATENATE(BH16,$AH$15,BG18))</f>
        <v/>
      </c>
      <c r="BH19" t="str">
        <f>IF(S22="","",CONCATENATE(BI16,$AH$15,BH18))</f>
        <v/>
      </c>
      <c r="BI19" t="str">
        <f>IF(U22="","",CONCATENATE(BJ16,$AH$15,BI18))</f>
        <v/>
      </c>
      <c r="BK19" s="59"/>
    </row>
    <row r="20" spans="1:63" ht="21" customHeight="1">
      <c r="A20" s="16"/>
      <c r="B20" s="16"/>
      <c r="C20" s="331" t="s">
        <v>56</v>
      </c>
      <c r="D20" s="332"/>
      <c r="E20" s="332"/>
      <c r="F20" s="332"/>
      <c r="G20" s="332"/>
      <c r="H20" s="332"/>
      <c r="I20" s="332"/>
      <c r="J20" s="333"/>
      <c r="K20" s="291" t="s">
        <v>57</v>
      </c>
      <c r="L20" s="292"/>
      <c r="M20" s="292"/>
      <c r="N20" s="292"/>
      <c r="O20" s="292"/>
      <c r="P20" s="292"/>
      <c r="Q20" s="292"/>
      <c r="R20" s="292"/>
      <c r="S20" s="292"/>
      <c r="T20" s="292"/>
      <c r="U20" s="292"/>
      <c r="V20" s="293"/>
      <c r="AC20" s="58"/>
      <c r="BK20" s="59"/>
    </row>
    <row r="21" spans="1:63" ht="21" customHeight="1">
      <c r="A21" s="16"/>
      <c r="B21" s="16"/>
      <c r="C21" s="43" t="s">
        <v>209</v>
      </c>
      <c r="D21" s="41" t="s">
        <v>210</v>
      </c>
      <c r="E21" s="41" t="s">
        <v>211</v>
      </c>
      <c r="F21" s="42" t="s">
        <v>212</v>
      </c>
      <c r="G21" s="43" t="s">
        <v>46</v>
      </c>
      <c r="H21" s="41" t="s">
        <v>47</v>
      </c>
      <c r="I21" s="41" t="s">
        <v>48</v>
      </c>
      <c r="J21" s="42" t="s">
        <v>49</v>
      </c>
      <c r="K21" s="287" t="s">
        <v>50</v>
      </c>
      <c r="L21" s="285"/>
      <c r="M21" s="285" t="s">
        <v>51</v>
      </c>
      <c r="N21" s="285"/>
      <c r="O21" s="285" t="s">
        <v>52</v>
      </c>
      <c r="P21" s="285"/>
      <c r="Q21" s="285" t="s">
        <v>53</v>
      </c>
      <c r="R21" s="317"/>
      <c r="S21" s="288" t="s">
        <v>225</v>
      </c>
      <c r="T21" s="294"/>
      <c r="U21" s="288" t="s">
        <v>226</v>
      </c>
      <c r="V21" s="294"/>
      <c r="AC21" s="58"/>
      <c r="BK21" s="59"/>
    </row>
    <row r="22" spans="1:63" ht="21" customHeight="1">
      <c r="A22" s="16"/>
      <c r="B22" s="16"/>
      <c r="C22" s="90"/>
      <c r="D22" s="91"/>
      <c r="E22" s="91"/>
      <c r="F22" s="92"/>
      <c r="G22" s="6"/>
      <c r="H22" s="4"/>
      <c r="I22" s="4"/>
      <c r="J22" s="7"/>
      <c r="K22" s="6"/>
      <c r="L22" s="4"/>
      <c r="M22" s="4"/>
      <c r="N22" s="4"/>
      <c r="O22" s="4"/>
      <c r="P22" s="4"/>
      <c r="Q22" s="4"/>
      <c r="R22" s="7"/>
      <c r="S22" s="147"/>
      <c r="T22" s="149"/>
      <c r="U22" s="147"/>
      <c r="V22" s="149"/>
      <c r="AC22" s="58"/>
      <c r="BK22" s="59"/>
    </row>
    <row r="23" spans="1:63" ht="21" customHeight="1">
      <c r="A23" s="16"/>
      <c r="B23" s="16"/>
      <c r="C23" s="144"/>
      <c r="D23" s="145"/>
      <c r="E23" s="145"/>
      <c r="F23" s="146"/>
      <c r="G23" s="8"/>
      <c r="H23" s="9"/>
      <c r="I23" s="9"/>
      <c r="J23" s="10"/>
      <c r="K23" s="8"/>
      <c r="L23" s="9"/>
      <c r="M23" s="9"/>
      <c r="N23" s="9"/>
      <c r="O23" s="9"/>
      <c r="P23" s="9"/>
      <c r="Q23" s="9"/>
      <c r="R23" s="10"/>
      <c r="S23" s="148"/>
      <c r="T23" s="150"/>
      <c r="U23" s="148"/>
      <c r="V23" s="150"/>
      <c r="AC23" s="58"/>
      <c r="BK23" s="59"/>
    </row>
    <row r="24" spans="1:63" ht="21" customHeight="1">
      <c r="A24" s="46" t="s">
        <v>178</v>
      </c>
      <c r="B24" s="16"/>
      <c r="N24" s="16"/>
      <c r="AC24" s="58"/>
      <c r="BK24" s="59"/>
    </row>
    <row r="25" spans="1:63" ht="21" customHeight="1">
      <c r="AC25" s="62"/>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4"/>
    </row>
    <row r="26" spans="1:63">
      <c r="C26" s="1"/>
      <c r="D26" s="1"/>
    </row>
    <row r="27" spans="1:63" ht="13.5" thickBot="1"/>
    <row r="28" spans="1:63" s="15" customFormat="1" ht="19.5" thickTop="1">
      <c r="A28" s="334" t="s">
        <v>70</v>
      </c>
      <c r="B28" s="334"/>
      <c r="C28" s="334"/>
      <c r="D28" s="334"/>
      <c r="E28" s="334"/>
      <c r="F28" s="334"/>
      <c r="G28" s="334"/>
      <c r="H28" s="334"/>
      <c r="I28" s="334"/>
      <c r="J28" s="334"/>
      <c r="K28" s="334"/>
    </row>
    <row r="30" spans="1:63">
      <c r="A30" s="335" t="s">
        <v>35</v>
      </c>
      <c r="B30" s="336"/>
      <c r="C30" s="5">
        <v>13</v>
      </c>
      <c r="D30" s="337"/>
      <c r="E30" s="338"/>
      <c r="F30" s="338"/>
      <c r="G30" s="338"/>
      <c r="H30" s="339"/>
    </row>
    <row r="31" spans="1:63">
      <c r="A31" s="298" t="s">
        <v>170</v>
      </c>
      <c r="B31" s="299"/>
      <c r="C31" s="275" t="s">
        <v>361</v>
      </c>
      <c r="D31" s="276"/>
      <c r="E31" s="276"/>
      <c r="F31" s="276"/>
      <c r="G31" s="276"/>
      <c r="H31" s="277"/>
    </row>
    <row r="32" spans="1:63">
      <c r="A32" s="273" t="s">
        <v>169</v>
      </c>
      <c r="B32" s="274"/>
      <c r="C32" s="275" t="s">
        <v>362</v>
      </c>
      <c r="D32" s="276"/>
      <c r="E32" s="276"/>
      <c r="F32" s="276"/>
      <c r="G32" s="276"/>
      <c r="H32" s="277"/>
    </row>
    <row r="33" spans="1:63">
      <c r="A33" s="273" t="s">
        <v>171</v>
      </c>
      <c r="B33" s="274"/>
      <c r="C33" s="280" t="s">
        <v>363</v>
      </c>
      <c r="D33" s="281"/>
      <c r="E33" s="281"/>
      <c r="F33" s="281"/>
      <c r="G33" s="281"/>
      <c r="H33" s="282"/>
    </row>
    <row r="34" spans="1:63">
      <c r="A34" s="273" t="s">
        <v>172</v>
      </c>
      <c r="B34" s="274"/>
      <c r="C34" s="280" t="s">
        <v>179</v>
      </c>
      <c r="D34" s="281"/>
      <c r="E34" s="281"/>
      <c r="F34" s="281"/>
      <c r="G34" s="281"/>
      <c r="H34" s="282"/>
    </row>
    <row r="35" spans="1:63">
      <c r="A35" s="335" t="s">
        <v>160</v>
      </c>
      <c r="B35" s="336"/>
      <c r="C35" s="324" t="s">
        <v>363</v>
      </c>
      <c r="D35" s="325"/>
      <c r="E35" s="325"/>
      <c r="F35" s="325"/>
      <c r="G35" s="325"/>
      <c r="H35" s="326"/>
    </row>
    <row r="36" spans="1:63">
      <c r="A36" s="335" t="s">
        <v>161</v>
      </c>
      <c r="B36" s="336"/>
      <c r="C36" s="327" t="s">
        <v>363</v>
      </c>
      <c r="D36" s="328"/>
      <c r="E36" s="328"/>
      <c r="F36" s="328"/>
      <c r="G36" s="328"/>
      <c r="H36" s="329"/>
    </row>
    <row r="38" spans="1:63">
      <c r="C38" t="s">
        <v>64</v>
      </c>
    </row>
    <row r="39" spans="1:63">
      <c r="C39" t="s">
        <v>65</v>
      </c>
    </row>
    <row r="40" spans="1:63">
      <c r="C40" t="s">
        <v>66</v>
      </c>
    </row>
    <row r="41" spans="1:63">
      <c r="A41" s="12"/>
      <c r="B41" s="34"/>
      <c r="C41" s="296" t="s">
        <v>54</v>
      </c>
      <c r="D41" s="296"/>
      <c r="E41" s="296"/>
      <c r="F41" s="296"/>
      <c r="G41" s="296"/>
      <c r="H41" s="296"/>
      <c r="I41" s="296"/>
      <c r="J41" s="297"/>
      <c r="K41" s="321" t="s">
        <v>55</v>
      </c>
      <c r="L41" s="322"/>
      <c r="M41" s="322"/>
      <c r="N41" s="322"/>
      <c r="O41" s="322"/>
      <c r="P41" s="322"/>
      <c r="Q41" s="322"/>
      <c r="R41" s="323"/>
      <c r="S41" s="77"/>
      <c r="T41" s="77"/>
      <c r="U41" s="77"/>
      <c r="V41" s="77"/>
    </row>
    <row r="42" spans="1:63">
      <c r="A42" s="289" t="s">
        <v>456</v>
      </c>
      <c r="B42" s="290"/>
      <c r="C42" s="43" t="s">
        <v>205</v>
      </c>
      <c r="D42" s="41" t="s">
        <v>206</v>
      </c>
      <c r="E42" s="41" t="s">
        <v>207</v>
      </c>
      <c r="F42" s="42" t="s">
        <v>208</v>
      </c>
      <c r="G42" s="43" t="s">
        <v>37</v>
      </c>
      <c r="H42" s="41" t="s">
        <v>38</v>
      </c>
      <c r="I42" s="41" t="s">
        <v>39</v>
      </c>
      <c r="J42" s="42" t="s">
        <v>40</v>
      </c>
      <c r="K42" s="318" t="s">
        <v>41</v>
      </c>
      <c r="L42" s="319"/>
      <c r="M42" s="319" t="s">
        <v>42</v>
      </c>
      <c r="N42" s="319"/>
      <c r="O42" s="319" t="s">
        <v>43</v>
      </c>
      <c r="P42" s="319"/>
      <c r="Q42" s="319" t="s">
        <v>44</v>
      </c>
      <c r="R42" s="320"/>
      <c r="S42" s="285" t="s">
        <v>223</v>
      </c>
      <c r="T42" s="285"/>
      <c r="U42" s="285" t="s">
        <v>224</v>
      </c>
      <c r="V42" s="285"/>
    </row>
    <row r="43" spans="1:63">
      <c r="A43" s="313" t="s">
        <v>364</v>
      </c>
      <c r="B43" s="330"/>
      <c r="C43" s="65" t="s">
        <v>221</v>
      </c>
      <c r="D43" s="66"/>
      <c r="E43" s="66"/>
      <c r="F43" s="67"/>
      <c r="G43" s="6" t="s">
        <v>68</v>
      </c>
      <c r="H43" s="4" t="s">
        <v>153</v>
      </c>
      <c r="I43" s="4" t="s">
        <v>154</v>
      </c>
      <c r="J43" s="7" t="s">
        <v>155</v>
      </c>
      <c r="K43" s="6" t="s">
        <v>68</v>
      </c>
      <c r="L43" s="4" t="s">
        <v>153</v>
      </c>
      <c r="M43" s="4" t="s">
        <v>154</v>
      </c>
      <c r="N43" s="4" t="s">
        <v>69</v>
      </c>
      <c r="O43" s="4"/>
      <c r="P43" s="4"/>
      <c r="Q43" s="4"/>
      <c r="R43" s="18"/>
      <c r="S43" s="4"/>
      <c r="T43" s="4"/>
      <c r="U43" s="4"/>
      <c r="V43" s="4"/>
    </row>
    <row r="44" spans="1:63">
      <c r="A44" s="315" t="s">
        <v>45</v>
      </c>
      <c r="B44" s="316"/>
      <c r="C44" s="68">
        <v>2</v>
      </c>
      <c r="D44" s="69"/>
      <c r="E44" s="69"/>
      <c r="F44" s="70"/>
      <c r="G44" s="8">
        <v>2</v>
      </c>
      <c r="H44" s="9">
        <v>2</v>
      </c>
      <c r="I44" s="9">
        <v>1</v>
      </c>
      <c r="J44" s="10">
        <v>1</v>
      </c>
      <c r="K44" s="8">
        <v>2</v>
      </c>
      <c r="L44" s="9">
        <v>2</v>
      </c>
      <c r="M44" s="9">
        <v>1</v>
      </c>
      <c r="N44" s="9">
        <v>1</v>
      </c>
      <c r="O44" s="9"/>
      <c r="P44" s="9"/>
      <c r="Q44" s="9"/>
      <c r="R44" s="19"/>
      <c r="S44" s="9"/>
      <c r="T44" s="9"/>
      <c r="U44" s="9"/>
      <c r="V44" s="9"/>
    </row>
    <row r="45" spans="1:63">
      <c r="B45" s="16"/>
      <c r="N45" s="16"/>
    </row>
    <row r="46" spans="1:63" ht="21" customHeight="1" thickBot="1">
      <c r="C46" s="13" t="s">
        <v>237</v>
      </c>
      <c r="F46" s="13"/>
      <c r="AC46" s="62"/>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4"/>
    </row>
    <row r="47" spans="1:63" ht="21" customHeight="1" thickBot="1">
      <c r="A47" s="271" t="s">
        <v>58</v>
      </c>
      <c r="B47" s="272"/>
      <c r="C47" s="155">
        <f>COUNTA(C43:J43)</f>
        <v>5</v>
      </c>
      <c r="D47" s="156" t="s">
        <v>62</v>
      </c>
      <c r="E47" s="152"/>
      <c r="J47" s="13" t="s">
        <v>67</v>
      </c>
    </row>
    <row r="48" spans="1:63" ht="21" customHeight="1">
      <c r="A48" s="261" t="s">
        <v>59</v>
      </c>
      <c r="B48" s="262"/>
      <c r="C48" s="158">
        <f>COUNTA(G43:V43)/2</f>
        <v>4</v>
      </c>
      <c r="D48" s="159" t="s">
        <v>63</v>
      </c>
      <c r="E48" s="152"/>
      <c r="F48" s="263" t="s">
        <v>71</v>
      </c>
      <c r="G48" s="264"/>
      <c r="H48" s="122" t="s">
        <v>73</v>
      </c>
      <c r="I48" s="163" t="s">
        <v>74</v>
      </c>
      <c r="J48" s="267" t="s">
        <v>72</v>
      </c>
      <c r="K48" s="268"/>
      <c r="L48" s="153" t="s">
        <v>75</v>
      </c>
    </row>
    <row r="49" spans="1:17" ht="21" customHeight="1" thickBot="1">
      <c r="A49" s="261" t="s">
        <v>60</v>
      </c>
      <c r="B49" s="262"/>
      <c r="C49" s="158">
        <v>0</v>
      </c>
      <c r="D49" s="159" t="s">
        <v>62</v>
      </c>
      <c r="E49" s="152"/>
      <c r="F49" s="265"/>
      <c r="G49" s="266"/>
      <c r="H49" s="164">
        <v>5</v>
      </c>
      <c r="I49" s="165">
        <v>4</v>
      </c>
      <c r="J49" s="269">
        <v>2</v>
      </c>
      <c r="K49" s="270"/>
      <c r="L49" s="154">
        <f>SUM(H49:K49)</f>
        <v>11</v>
      </c>
      <c r="M49" s="80"/>
      <c r="N49" s="80"/>
      <c r="O49" s="80"/>
      <c r="P49" s="80"/>
      <c r="Q49" s="80"/>
    </row>
    <row r="50" spans="1:17" ht="21" customHeight="1" thickBot="1">
      <c r="A50" s="305" t="s">
        <v>61</v>
      </c>
      <c r="B50" s="306"/>
      <c r="C50" s="161">
        <v>0</v>
      </c>
      <c r="D50" s="162" t="s">
        <v>63</v>
      </c>
      <c r="E50" s="152"/>
      <c r="F50" s="151"/>
      <c r="G50" s="152"/>
      <c r="H50" s="13"/>
    </row>
  </sheetData>
  <mergeCells count="74">
    <mergeCell ref="A43:B43"/>
    <mergeCell ref="A44:B44"/>
    <mergeCell ref="A49:B49"/>
    <mergeCell ref="A50:B50"/>
    <mergeCell ref="C20:J20"/>
    <mergeCell ref="C41:J41"/>
    <mergeCell ref="A28:K28"/>
    <mergeCell ref="A42:B42"/>
    <mergeCell ref="A34:B34"/>
    <mergeCell ref="A30:B30"/>
    <mergeCell ref="D30:H30"/>
    <mergeCell ref="A31:B31"/>
    <mergeCell ref="A35:B35"/>
    <mergeCell ref="A32:B32"/>
    <mergeCell ref="A36:B36"/>
    <mergeCell ref="A33:B33"/>
    <mergeCell ref="S42:T42"/>
    <mergeCell ref="U42:V42"/>
    <mergeCell ref="C31:H31"/>
    <mergeCell ref="K42:L42"/>
    <mergeCell ref="M42:N42"/>
    <mergeCell ref="O42:P42"/>
    <mergeCell ref="Q42:R42"/>
    <mergeCell ref="K41:R41"/>
    <mergeCell ref="C35:H35"/>
    <mergeCell ref="C34:H34"/>
    <mergeCell ref="C32:H32"/>
    <mergeCell ref="C36:H36"/>
    <mergeCell ref="C33:H33"/>
    <mergeCell ref="A18:B18"/>
    <mergeCell ref="A19:B19"/>
    <mergeCell ref="Q21:R21"/>
    <mergeCell ref="K17:L17"/>
    <mergeCell ref="M17:N17"/>
    <mergeCell ref="O17:P17"/>
    <mergeCell ref="K14:L14"/>
    <mergeCell ref="S17:T17"/>
    <mergeCell ref="D5:H5"/>
    <mergeCell ref="K11:L11"/>
    <mergeCell ref="K12:L12"/>
    <mergeCell ref="C16:J16"/>
    <mergeCell ref="C7:H7"/>
    <mergeCell ref="C11:H11"/>
    <mergeCell ref="T13:U13"/>
    <mergeCell ref="T12:U12"/>
    <mergeCell ref="K13:L13"/>
    <mergeCell ref="P12:Q13"/>
    <mergeCell ref="A3:V3"/>
    <mergeCell ref="Q17:R17"/>
    <mergeCell ref="K21:L21"/>
    <mergeCell ref="M21:N21"/>
    <mergeCell ref="A9:B9"/>
    <mergeCell ref="U17:V17"/>
    <mergeCell ref="O21:P21"/>
    <mergeCell ref="A17:B17"/>
    <mergeCell ref="K20:V20"/>
    <mergeCell ref="S21:T21"/>
    <mergeCell ref="U21:V21"/>
    <mergeCell ref="K16:V16"/>
    <mergeCell ref="A6:B6"/>
    <mergeCell ref="A10:B10"/>
    <mergeCell ref="A11:B11"/>
    <mergeCell ref="C10:H10"/>
    <mergeCell ref="A8:B8"/>
    <mergeCell ref="C6:H6"/>
    <mergeCell ref="A5:B5"/>
    <mergeCell ref="C8:H8"/>
    <mergeCell ref="C9:H9"/>
    <mergeCell ref="A7:B7"/>
    <mergeCell ref="A48:B48"/>
    <mergeCell ref="F48:G49"/>
    <mergeCell ref="J48:K48"/>
    <mergeCell ref="J49:K49"/>
    <mergeCell ref="A47:B47"/>
  </mergeCells>
  <phoneticPr fontId="6"/>
  <dataValidations count="2">
    <dataValidation allowBlank="1" showInputMessage="1" showErrorMessage="1" prompt="１名のみ" sqref="C10:H11" xr:uid="{1213756B-A49F-40F4-8AE1-94DB9DC22A2B}"/>
    <dataValidation allowBlank="1" showInputMessage="1" showErrorMessage="1" prompt="半角で入力してください" sqref="C5" xr:uid="{FBB19DA8-0841-4854-93C1-187F7FBED0B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W30"/>
  <sheetViews>
    <sheetView zoomScale="75" zoomScaleNormal="75" workbookViewId="0">
      <selection activeCell="J20" sqref="J20"/>
    </sheetView>
  </sheetViews>
  <sheetFormatPr defaultRowHeight="13"/>
  <cols>
    <col min="1" max="1" width="17.08984375" customWidth="1"/>
    <col min="2" max="2" width="12.453125" style="1" customWidth="1"/>
    <col min="3" max="3" width="4.453125" style="1" customWidth="1"/>
    <col min="4" max="4" width="5.36328125" style="1" customWidth="1"/>
    <col min="5" max="5" width="12.453125" style="1" customWidth="1"/>
    <col min="6" max="6" width="4.453125" style="1" customWidth="1"/>
    <col min="7" max="7" width="5.36328125" style="1" customWidth="1"/>
    <col min="8" max="8" width="5.90625" style="1" customWidth="1"/>
    <col min="10" max="10" width="17.08984375" customWidth="1"/>
    <col min="11" max="11" width="12.453125" style="1" customWidth="1"/>
    <col min="12" max="12" width="4.453125" style="1" customWidth="1"/>
    <col min="13" max="13" width="5.36328125" style="1" customWidth="1"/>
    <col min="14" max="14" width="12.453125" style="1" customWidth="1"/>
    <col min="15" max="15" width="4.453125" style="1" customWidth="1"/>
    <col min="16" max="16" width="5.36328125" style="1" customWidth="1"/>
    <col min="17" max="17" width="6.36328125" style="1" customWidth="1"/>
  </cols>
  <sheetData>
    <row r="1" spans="1:23" ht="27.75" customHeight="1">
      <c r="A1" s="341" t="str">
        <f>申込入力シート!A1</f>
        <v>第44回愛知県中学生バドミントン大会申込書</v>
      </c>
      <c r="B1" s="341"/>
      <c r="C1" s="341"/>
      <c r="D1" s="341"/>
      <c r="E1" s="341"/>
      <c r="F1" s="341"/>
      <c r="G1" s="341"/>
      <c r="H1" s="341"/>
      <c r="I1" s="341"/>
      <c r="J1" s="341"/>
      <c r="K1" s="341"/>
      <c r="L1" s="341"/>
      <c r="M1" s="341"/>
      <c r="N1" s="341"/>
      <c r="O1" s="341"/>
      <c r="P1" s="341"/>
      <c r="Q1" s="341"/>
    </row>
    <row r="2" spans="1:23" ht="21" customHeight="1">
      <c r="A2" s="76">
        <f>申込入力シート!C5</f>
        <v>0</v>
      </c>
    </row>
    <row r="3" spans="1:23" ht="28.5" customHeight="1">
      <c r="A3" s="353" t="s">
        <v>126</v>
      </c>
      <c r="B3" s="354"/>
      <c r="C3" s="342" t="str">
        <f>申込入力シート!C6:H6</f>
        <v/>
      </c>
      <c r="D3" s="343"/>
      <c r="E3" s="343"/>
      <c r="F3" s="343"/>
      <c r="G3" s="343"/>
      <c r="H3" s="343"/>
      <c r="I3" s="343"/>
      <c r="J3" s="343"/>
      <c r="K3" s="343"/>
      <c r="L3" s="343"/>
      <c r="M3" s="343"/>
      <c r="N3" s="343"/>
      <c r="O3" s="343"/>
      <c r="P3" s="343"/>
      <c r="Q3" s="344"/>
      <c r="R3" s="13"/>
    </row>
    <row r="4" spans="1:23" ht="28.5" customHeight="1">
      <c r="A4" s="289" t="s">
        <v>150</v>
      </c>
      <c r="B4" s="349"/>
      <c r="C4" s="350" t="str">
        <f>申込入力シート!C7:H7</f>
        <v/>
      </c>
      <c r="D4" s="351"/>
      <c r="E4" s="351"/>
      <c r="F4" s="351"/>
      <c r="G4" s="351"/>
      <c r="H4" s="351"/>
      <c r="I4" s="351"/>
      <c r="J4" s="351"/>
      <c r="K4" s="351"/>
      <c r="L4" s="351"/>
      <c r="M4" s="351"/>
      <c r="N4" s="351"/>
      <c r="O4" s="351"/>
      <c r="P4" s="351"/>
      <c r="Q4" s="352"/>
      <c r="R4" s="13"/>
    </row>
    <row r="5" spans="1:23" ht="28.5" customHeight="1">
      <c r="A5" s="364" t="s">
        <v>127</v>
      </c>
      <c r="B5" s="345"/>
      <c r="C5" s="359">
        <f>申込入力シート!C8:H8</f>
        <v>0</v>
      </c>
      <c r="D5" s="360"/>
      <c r="E5" s="360"/>
      <c r="F5" s="50"/>
      <c r="G5" s="52" t="s">
        <v>176</v>
      </c>
      <c r="H5" s="51"/>
      <c r="I5" s="345" t="s">
        <v>177</v>
      </c>
      <c r="J5" s="345"/>
      <c r="K5" s="346">
        <f>申込入力シート!C9</f>
        <v>0</v>
      </c>
      <c r="L5" s="346"/>
      <c r="M5" s="346"/>
      <c r="N5" s="346"/>
      <c r="O5" s="346"/>
      <c r="P5" s="347"/>
      <c r="Q5" s="348"/>
      <c r="R5" s="13"/>
    </row>
    <row r="6" spans="1:23" ht="13.5" customHeight="1"/>
    <row r="7" spans="1:23" ht="28.5" customHeight="1">
      <c r="A7" s="368" t="s">
        <v>128</v>
      </c>
      <c r="B7" s="369"/>
      <c r="C7" s="365">
        <f>申込入力シート!C10:H10</f>
        <v>0</v>
      </c>
      <c r="D7" s="365"/>
      <c r="E7" s="365"/>
      <c r="F7" s="365"/>
      <c r="G7" s="366"/>
      <c r="H7" s="367"/>
      <c r="J7" s="368" t="s">
        <v>128</v>
      </c>
      <c r="K7" s="369"/>
      <c r="L7" s="365">
        <f>申込入力シート!C11</f>
        <v>0</v>
      </c>
      <c r="M7" s="365"/>
      <c r="N7" s="365"/>
      <c r="O7" s="365"/>
      <c r="P7" s="366"/>
      <c r="Q7" s="367"/>
      <c r="R7" s="13"/>
    </row>
    <row r="8" spans="1:23" ht="38.25" customHeight="1" thickBot="1">
      <c r="A8" s="26" t="s">
        <v>129</v>
      </c>
      <c r="B8" s="27" t="s">
        <v>136</v>
      </c>
      <c r="C8" s="27" t="s">
        <v>134</v>
      </c>
      <c r="D8" s="74" t="s">
        <v>175</v>
      </c>
      <c r="E8" s="72" t="s">
        <v>137</v>
      </c>
      <c r="F8" s="72" t="s">
        <v>134</v>
      </c>
      <c r="G8" s="75" t="s">
        <v>175</v>
      </c>
      <c r="H8" s="73" t="s">
        <v>135</v>
      </c>
      <c r="J8" s="26" t="s">
        <v>129</v>
      </c>
      <c r="K8" s="27" t="s">
        <v>136</v>
      </c>
      <c r="L8" s="27" t="s">
        <v>134</v>
      </c>
      <c r="M8" s="74" t="s">
        <v>175</v>
      </c>
      <c r="N8" s="72" t="s">
        <v>137</v>
      </c>
      <c r="O8" s="72" t="s">
        <v>134</v>
      </c>
      <c r="P8" s="75" t="s">
        <v>175</v>
      </c>
      <c r="Q8" s="73" t="s">
        <v>135</v>
      </c>
    </row>
    <row r="9" spans="1:23" ht="28.5" customHeight="1">
      <c r="A9" s="23" t="s">
        <v>130</v>
      </c>
      <c r="B9" s="24">
        <f>申込入力シート!G18</f>
        <v>0</v>
      </c>
      <c r="C9" s="24">
        <f>申込入力シート!G19</f>
        <v>0</v>
      </c>
      <c r="D9" s="71"/>
      <c r="E9" s="237">
        <f>申込入力シート!C18</f>
        <v>0</v>
      </c>
      <c r="F9" s="238">
        <f>申込入力シート!C19</f>
        <v>0</v>
      </c>
      <c r="G9" s="238"/>
      <c r="H9" s="239" t="s">
        <v>222</v>
      </c>
      <c r="J9" s="23" t="s">
        <v>142</v>
      </c>
      <c r="K9" s="24">
        <f>申込入力シート!G22</f>
        <v>0</v>
      </c>
      <c r="L9" s="24">
        <f>申込入力シート!G23</f>
        <v>0</v>
      </c>
      <c r="M9" s="71"/>
      <c r="N9" s="237">
        <f>申込入力シート!C22</f>
        <v>0</v>
      </c>
      <c r="O9" s="238">
        <f>申込入力シート!C23</f>
        <v>0</v>
      </c>
      <c r="P9" s="238"/>
      <c r="Q9" s="239" t="s">
        <v>222</v>
      </c>
      <c r="S9" s="361" t="s">
        <v>188</v>
      </c>
      <c r="T9" s="361"/>
      <c r="U9" s="361"/>
      <c r="V9" s="361"/>
      <c r="W9" s="361"/>
    </row>
    <row r="10" spans="1:23" ht="28.5" customHeight="1">
      <c r="A10" s="22" t="s">
        <v>131</v>
      </c>
      <c r="B10" s="17">
        <f>申込入力シート!H18</f>
        <v>0</v>
      </c>
      <c r="C10" s="17">
        <f>申込入力シート!H19</f>
        <v>0</v>
      </c>
      <c r="D10" s="49"/>
      <c r="E10" s="240">
        <f>申込入力シート!D18</f>
        <v>0</v>
      </c>
      <c r="F10" s="241">
        <f>申込入力シート!D19</f>
        <v>0</v>
      </c>
      <c r="G10" s="241"/>
      <c r="H10" s="242" t="s">
        <v>222</v>
      </c>
      <c r="J10" s="22" t="s">
        <v>143</v>
      </c>
      <c r="K10" s="17">
        <f>申込入力シート!H22</f>
        <v>0</v>
      </c>
      <c r="L10" s="17">
        <f>申込入力シート!H23</f>
        <v>0</v>
      </c>
      <c r="M10" s="49"/>
      <c r="N10" s="240">
        <f>申込入力シート!D22</f>
        <v>0</v>
      </c>
      <c r="O10" s="241">
        <f>申込入力シート!D23</f>
        <v>0</v>
      </c>
      <c r="P10" s="241"/>
      <c r="Q10" s="242" t="s">
        <v>222</v>
      </c>
      <c r="S10" s="361"/>
      <c r="T10" s="361"/>
      <c r="U10" s="361"/>
      <c r="V10" s="361"/>
      <c r="W10" s="361"/>
    </row>
    <row r="11" spans="1:23" ht="28.5" customHeight="1">
      <c r="A11" s="22" t="s">
        <v>132</v>
      </c>
      <c r="B11" s="17">
        <f>申込入力シート!I18</f>
        <v>0</v>
      </c>
      <c r="C11" s="17">
        <f>申込入力シート!I19</f>
        <v>0</v>
      </c>
      <c r="D11" s="49"/>
      <c r="E11" s="240">
        <f>申込入力シート!E18</f>
        <v>0</v>
      </c>
      <c r="F11" s="241">
        <f>申込入力シート!E19</f>
        <v>0</v>
      </c>
      <c r="G11" s="241"/>
      <c r="H11" s="242" t="s">
        <v>222</v>
      </c>
      <c r="J11" s="22" t="s">
        <v>144</v>
      </c>
      <c r="K11" s="17">
        <f>申込入力シート!I22</f>
        <v>0</v>
      </c>
      <c r="L11" s="17">
        <f>申込入力シート!I23</f>
        <v>0</v>
      </c>
      <c r="M11" s="49"/>
      <c r="N11" s="240">
        <f>申込入力シート!E22</f>
        <v>0</v>
      </c>
      <c r="O11" s="241">
        <f>申込入力シート!E23</f>
        <v>0</v>
      </c>
      <c r="P11" s="241"/>
      <c r="Q11" s="242" t="s">
        <v>222</v>
      </c>
      <c r="S11" s="361"/>
      <c r="T11" s="361"/>
      <c r="U11" s="361"/>
      <c r="V11" s="361"/>
      <c r="W11" s="361"/>
    </row>
    <row r="12" spans="1:23" ht="28.5" customHeight="1" thickBot="1">
      <c r="A12" s="22" t="s">
        <v>133</v>
      </c>
      <c r="B12" s="17">
        <f>申込入力シート!J18</f>
        <v>0</v>
      </c>
      <c r="C12" s="17">
        <f>申込入力シート!J19</f>
        <v>0</v>
      </c>
      <c r="D12" s="49"/>
      <c r="E12" s="243">
        <f>申込入力シート!F18</f>
        <v>0</v>
      </c>
      <c r="F12" s="244">
        <f>申込入力シート!F19</f>
        <v>0</v>
      </c>
      <c r="G12" s="244"/>
      <c r="H12" s="245" t="s">
        <v>222</v>
      </c>
      <c r="J12" s="22" t="s">
        <v>145</v>
      </c>
      <c r="K12" s="17">
        <f>申込入力シート!J22</f>
        <v>0</v>
      </c>
      <c r="L12" s="17">
        <f>申込入力シート!J23</f>
        <v>0</v>
      </c>
      <c r="M12" s="49"/>
      <c r="N12" s="243">
        <f>申込入力シート!F22</f>
        <v>0</v>
      </c>
      <c r="O12" s="244">
        <f>申込入力シート!F23</f>
        <v>0</v>
      </c>
      <c r="P12" s="244"/>
      <c r="Q12" s="245" t="s">
        <v>222</v>
      </c>
      <c r="S12" s="361"/>
      <c r="T12" s="361"/>
      <c r="U12" s="361"/>
      <c r="V12" s="361"/>
      <c r="W12" s="361"/>
    </row>
    <row r="13" spans="1:23" ht="28.5" customHeight="1">
      <c r="A13" s="22" t="s">
        <v>138</v>
      </c>
      <c r="B13" s="17">
        <f>申込入力シート!K18</f>
        <v>0</v>
      </c>
      <c r="C13" s="17">
        <f>申込入力シート!K19</f>
        <v>0</v>
      </c>
      <c r="D13" s="17"/>
      <c r="E13" s="24">
        <f>申込入力シート!L18</f>
        <v>0</v>
      </c>
      <c r="F13" s="24">
        <f>申込入力シート!L19</f>
        <v>0</v>
      </c>
      <c r="G13" s="71"/>
      <c r="H13" s="25"/>
      <c r="J13" s="22" t="s">
        <v>146</v>
      </c>
      <c r="K13" s="17">
        <f>申込入力シート!K22</f>
        <v>0</v>
      </c>
      <c r="L13" s="17">
        <f>申込入力シート!K23</f>
        <v>0</v>
      </c>
      <c r="M13" s="17"/>
      <c r="N13" s="24">
        <f>申込入力シート!L22</f>
        <v>0</v>
      </c>
      <c r="O13" s="24">
        <f>申込入力シート!L23</f>
        <v>0</v>
      </c>
      <c r="P13" s="71"/>
      <c r="Q13" s="25"/>
    </row>
    <row r="14" spans="1:23" ht="28.5" customHeight="1">
      <c r="A14" s="22" t="s">
        <v>139</v>
      </c>
      <c r="B14" s="17">
        <f>申込入力シート!M18</f>
        <v>0</v>
      </c>
      <c r="C14" s="17">
        <f>申込入力シート!M19</f>
        <v>0</v>
      </c>
      <c r="D14" s="17"/>
      <c r="E14" s="17">
        <f>申込入力シート!N18</f>
        <v>0</v>
      </c>
      <c r="F14" s="17">
        <f>申込入力シート!N19</f>
        <v>0</v>
      </c>
      <c r="G14" s="49"/>
      <c r="H14" s="21"/>
      <c r="J14" s="22" t="s">
        <v>147</v>
      </c>
      <c r="K14" s="17">
        <f>申込入力シート!M22</f>
        <v>0</v>
      </c>
      <c r="L14" s="17">
        <f>申込入力シート!M23</f>
        <v>0</v>
      </c>
      <c r="M14" s="17"/>
      <c r="N14" s="17">
        <f>申込入力シート!N22</f>
        <v>0</v>
      </c>
      <c r="O14" s="17">
        <f>申込入力シート!N23</f>
        <v>0</v>
      </c>
      <c r="P14" s="49"/>
      <c r="Q14" s="21"/>
    </row>
    <row r="15" spans="1:23" ht="28.5" customHeight="1">
      <c r="A15" s="22" t="s">
        <v>140</v>
      </c>
      <c r="B15" s="17">
        <f>申込入力シート!O18</f>
        <v>0</v>
      </c>
      <c r="C15" s="17">
        <f>申込入力シート!O19</f>
        <v>0</v>
      </c>
      <c r="D15" s="17"/>
      <c r="E15" s="17">
        <f>申込入力シート!P18</f>
        <v>0</v>
      </c>
      <c r="F15" s="17">
        <f>申込入力シート!P19</f>
        <v>0</v>
      </c>
      <c r="G15" s="49"/>
      <c r="H15" s="21"/>
      <c r="J15" s="22" t="s">
        <v>148</v>
      </c>
      <c r="K15" s="17">
        <f>申込入力シート!O22</f>
        <v>0</v>
      </c>
      <c r="L15" s="17">
        <f>申込入力シート!O23</f>
        <v>0</v>
      </c>
      <c r="M15" s="17"/>
      <c r="N15" s="17">
        <f>申込入力シート!P22</f>
        <v>0</v>
      </c>
      <c r="O15" s="17">
        <f>申込入力シート!P23</f>
        <v>0</v>
      </c>
      <c r="P15" s="49"/>
      <c r="Q15" s="21"/>
    </row>
    <row r="16" spans="1:23" ht="28.5" customHeight="1">
      <c r="A16" s="22" t="s">
        <v>141</v>
      </c>
      <c r="B16" s="17">
        <f>申込入力シート!Q18</f>
        <v>0</v>
      </c>
      <c r="C16" s="17">
        <f>申込入力シート!Q19</f>
        <v>0</v>
      </c>
      <c r="D16" s="17"/>
      <c r="E16" s="17">
        <f>申込入力シート!R18</f>
        <v>0</v>
      </c>
      <c r="F16" s="17">
        <f>申込入力シート!R19</f>
        <v>0</v>
      </c>
      <c r="G16" s="49"/>
      <c r="H16" s="21"/>
      <c r="J16" s="22" t="s">
        <v>149</v>
      </c>
      <c r="K16" s="17">
        <f>申込入力シート!Q22</f>
        <v>0</v>
      </c>
      <c r="L16" s="17">
        <f>申込入力シート!Q23</f>
        <v>0</v>
      </c>
      <c r="M16" s="17"/>
      <c r="N16" s="17">
        <f>申込入力シート!R22</f>
        <v>0</v>
      </c>
      <c r="O16" s="17">
        <f>申込入力シート!R23</f>
        <v>0</v>
      </c>
      <c r="P16" s="49"/>
      <c r="Q16" s="21"/>
    </row>
    <row r="17" spans="1:22" ht="28.5" customHeight="1">
      <c r="A17" s="246" t="s">
        <v>227</v>
      </c>
      <c r="B17" s="247">
        <f>申込入力シート!S18</f>
        <v>0</v>
      </c>
      <c r="C17" s="247">
        <f>申込入力シート!S19</f>
        <v>0</v>
      </c>
      <c r="D17" s="247"/>
      <c r="E17" s="247">
        <f>申込入力シート!T18</f>
        <v>0</v>
      </c>
      <c r="F17" s="247">
        <f>申込入力シート!T19</f>
        <v>0</v>
      </c>
      <c r="G17" s="248"/>
      <c r="H17" s="249"/>
      <c r="J17" s="246" t="s">
        <v>229</v>
      </c>
      <c r="K17" s="247">
        <f>申込入力シート!S22</f>
        <v>0</v>
      </c>
      <c r="L17" s="247">
        <f>申込入力シート!S23</f>
        <v>0</v>
      </c>
      <c r="M17" s="247"/>
      <c r="N17" s="247">
        <f>申込入力シート!T22</f>
        <v>0</v>
      </c>
      <c r="O17" s="247">
        <f>申込入力シート!T23</f>
        <v>0</v>
      </c>
      <c r="P17" s="248"/>
      <c r="Q17" s="249"/>
    </row>
    <row r="18" spans="1:22" ht="28.5" customHeight="1">
      <c r="A18" s="250" t="s">
        <v>228</v>
      </c>
      <c r="B18" s="251">
        <f>申込入力シート!U18</f>
        <v>0</v>
      </c>
      <c r="C18" s="251">
        <f>申込入力シート!U19</f>
        <v>0</v>
      </c>
      <c r="D18" s="251"/>
      <c r="E18" s="251">
        <f>申込入力シート!V18</f>
        <v>0</v>
      </c>
      <c r="F18" s="251">
        <f>申込入力シート!V19</f>
        <v>0</v>
      </c>
      <c r="G18" s="252"/>
      <c r="H18" s="253"/>
      <c r="J18" s="250" t="s">
        <v>230</v>
      </c>
      <c r="K18" s="251">
        <f>申込入力シート!U22</f>
        <v>0</v>
      </c>
      <c r="L18" s="251">
        <f>申込入力シート!U23</f>
        <v>0</v>
      </c>
      <c r="M18" s="251"/>
      <c r="N18" s="251">
        <f>申込入力シート!V22</f>
        <v>0</v>
      </c>
      <c r="O18" s="251">
        <f>申込入力シート!V23</f>
        <v>0</v>
      </c>
      <c r="P18" s="252"/>
      <c r="Q18" s="253"/>
    </row>
    <row r="20" spans="1:22" ht="14.25" customHeight="1">
      <c r="A20" s="31" t="s">
        <v>158</v>
      </c>
      <c r="B20" s="30" t="s">
        <v>162</v>
      </c>
      <c r="C20" s="28"/>
      <c r="D20" s="32"/>
      <c r="E20" s="29" t="s">
        <v>157</v>
      </c>
    </row>
    <row r="21" spans="1:22" ht="14">
      <c r="A21" s="78" t="s">
        <v>235</v>
      </c>
      <c r="B21" s="44">
        <f>申込入力シート!M11+申込入力シート!M13</f>
        <v>0</v>
      </c>
      <c r="C21" s="38" t="s">
        <v>163</v>
      </c>
      <c r="D21" s="47"/>
      <c r="E21" s="20">
        <f>B21*1000</f>
        <v>0</v>
      </c>
      <c r="H21" s="340"/>
      <c r="I21" s="340"/>
      <c r="J21" s="363"/>
      <c r="K21" s="363"/>
      <c r="L21" s="363"/>
      <c r="M21" s="363"/>
      <c r="N21" s="363"/>
      <c r="O21" s="363"/>
      <c r="P21" s="33"/>
      <c r="R21" s="357"/>
      <c r="S21" s="357"/>
      <c r="T21" s="357"/>
      <c r="U21" s="357"/>
      <c r="V21" s="357"/>
    </row>
    <row r="22" spans="1:22" ht="14">
      <c r="A22" s="79" t="s">
        <v>236</v>
      </c>
      <c r="B22" s="45">
        <f>申込入力シート!M12+申込入力シート!M14</f>
        <v>0</v>
      </c>
      <c r="C22" s="39" t="s">
        <v>164</v>
      </c>
      <c r="D22" s="48"/>
      <c r="E22" s="11">
        <f>B22*2000</f>
        <v>0</v>
      </c>
      <c r="H22" s="340" t="s">
        <v>156</v>
      </c>
      <c r="I22" s="340"/>
      <c r="J22" s="355"/>
      <c r="K22" s="355"/>
      <c r="L22" s="355"/>
      <c r="M22" s="355"/>
      <c r="N22" s="355"/>
      <c r="O22" s="355"/>
      <c r="Q22" s="362"/>
      <c r="R22" s="358"/>
      <c r="S22" s="358"/>
      <c r="T22" s="358"/>
      <c r="U22" s="358"/>
      <c r="V22" s="53"/>
    </row>
    <row r="23" spans="1:22" ht="14">
      <c r="A23" s="371" t="s">
        <v>159</v>
      </c>
      <c r="B23" s="372"/>
      <c r="C23" s="373"/>
      <c r="D23" s="37"/>
      <c r="E23" s="36">
        <f>E21+E22</f>
        <v>0</v>
      </c>
      <c r="H23" s="340"/>
      <c r="I23" s="340"/>
      <c r="J23" s="355"/>
      <c r="K23" s="355"/>
      <c r="L23" s="355"/>
      <c r="M23" s="355"/>
      <c r="N23" s="355"/>
      <c r="O23" s="355"/>
      <c r="Q23" s="362"/>
      <c r="R23" s="358"/>
      <c r="S23" s="358"/>
      <c r="T23" s="358"/>
      <c r="U23" s="358"/>
      <c r="V23" s="53"/>
    </row>
    <row r="24" spans="1:22" ht="13.5" customHeight="1">
      <c r="A24" s="370" t="s">
        <v>165</v>
      </c>
      <c r="B24" s="370"/>
      <c r="C24" s="370"/>
      <c r="D24" s="370"/>
      <c r="E24" s="370"/>
      <c r="F24" s="370"/>
      <c r="G24" s="370"/>
      <c r="H24" s="370"/>
    </row>
    <row r="25" spans="1:22">
      <c r="A25" s="40"/>
      <c r="B25" s="40"/>
      <c r="C25" s="40"/>
      <c r="D25" s="40"/>
      <c r="E25" s="40"/>
    </row>
    <row r="26" spans="1:22">
      <c r="B26" s="35"/>
    </row>
    <row r="27" spans="1:22">
      <c r="A27" s="356" t="s">
        <v>166</v>
      </c>
      <c r="B27" s="356"/>
      <c r="C27" s="356"/>
      <c r="D27" s="356"/>
      <c r="E27" s="356"/>
      <c r="F27" s="356"/>
      <c r="G27" s="356"/>
      <c r="H27" s="356"/>
      <c r="I27" s="356"/>
      <c r="J27" s="356"/>
      <c r="K27" s="356"/>
      <c r="L27" s="356"/>
      <c r="M27" s="356"/>
      <c r="N27" s="356"/>
      <c r="O27" s="356"/>
      <c r="P27" s="356"/>
      <c r="Q27" s="356"/>
    </row>
    <row r="28" spans="1:22">
      <c r="A28" s="356"/>
      <c r="B28" s="356"/>
      <c r="C28" s="356"/>
      <c r="D28" s="356"/>
      <c r="E28" s="356"/>
      <c r="F28" s="356"/>
      <c r="G28" s="356"/>
      <c r="H28" s="356"/>
      <c r="I28" s="356"/>
      <c r="J28" s="356"/>
      <c r="K28" s="356"/>
      <c r="L28" s="356"/>
      <c r="M28" s="356"/>
      <c r="N28" s="356"/>
      <c r="O28" s="356"/>
      <c r="P28" s="356"/>
      <c r="Q28" s="356"/>
    </row>
    <row r="29" spans="1:22">
      <c r="A29" s="356"/>
      <c r="B29" s="356"/>
      <c r="C29" s="356"/>
      <c r="D29" s="356"/>
      <c r="E29" s="356"/>
      <c r="F29" s="356"/>
      <c r="G29" s="356"/>
      <c r="H29" s="356"/>
      <c r="I29" s="356"/>
      <c r="J29" s="356"/>
      <c r="K29" s="356"/>
      <c r="L29" s="356"/>
      <c r="M29" s="356"/>
      <c r="N29" s="356"/>
      <c r="O29" s="356"/>
      <c r="P29" s="356"/>
      <c r="Q29" s="356"/>
    </row>
    <row r="30" spans="1:22">
      <c r="A30" s="356"/>
      <c r="B30" s="356"/>
      <c r="C30" s="356"/>
      <c r="D30" s="356"/>
      <c r="E30" s="356"/>
      <c r="F30" s="356"/>
      <c r="G30" s="356"/>
      <c r="H30" s="356"/>
      <c r="I30" s="356"/>
      <c r="J30" s="356"/>
      <c r="K30" s="356"/>
      <c r="L30" s="356"/>
      <c r="M30" s="356"/>
      <c r="N30" s="356"/>
      <c r="O30" s="356"/>
      <c r="P30" s="356"/>
      <c r="Q30" s="356"/>
    </row>
  </sheetData>
  <mergeCells count="24">
    <mergeCell ref="J22:O23"/>
    <mergeCell ref="A27:Q30"/>
    <mergeCell ref="R21:V21"/>
    <mergeCell ref="R22:U23"/>
    <mergeCell ref="C5:E5"/>
    <mergeCell ref="S9:W12"/>
    <mergeCell ref="Q22:Q23"/>
    <mergeCell ref="J21:O21"/>
    <mergeCell ref="A5:B5"/>
    <mergeCell ref="C7:H7"/>
    <mergeCell ref="L7:Q7"/>
    <mergeCell ref="A7:B7"/>
    <mergeCell ref="J7:K7"/>
    <mergeCell ref="A24:H24"/>
    <mergeCell ref="A23:C23"/>
    <mergeCell ref="H22:I23"/>
    <mergeCell ref="H21:I21"/>
    <mergeCell ref="A1:Q1"/>
    <mergeCell ref="C3:Q3"/>
    <mergeCell ref="I5:J5"/>
    <mergeCell ref="K5:Q5"/>
    <mergeCell ref="A4:B4"/>
    <mergeCell ref="C4:Q4"/>
    <mergeCell ref="A3:B3"/>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76"/>
  <sheetViews>
    <sheetView zoomScale="55" zoomScaleNormal="55" workbookViewId="0">
      <selection activeCell="R41" sqref="R41:S41"/>
    </sheetView>
  </sheetViews>
  <sheetFormatPr defaultRowHeight="13"/>
  <cols>
    <col min="2" max="2" width="12.1796875" customWidth="1"/>
    <col min="3" max="3" width="16" customWidth="1"/>
    <col min="4" max="43" width="10" customWidth="1"/>
  </cols>
  <sheetData>
    <row r="1" spans="2:26" ht="26.25" customHeight="1">
      <c r="B1" s="82" t="str">
        <f>申込入力シート!A1</f>
        <v>第44回愛知県中学生バドミントン大会申込書</v>
      </c>
      <c r="C1" s="82"/>
      <c r="D1" s="82"/>
      <c r="E1" s="82"/>
      <c r="F1" s="82"/>
      <c r="G1" s="82"/>
      <c r="H1" s="82"/>
      <c r="I1" s="82"/>
      <c r="J1" s="82"/>
      <c r="K1" s="82" t="s">
        <v>268</v>
      </c>
      <c r="L1" s="82"/>
      <c r="M1" s="82"/>
      <c r="N1" s="82"/>
      <c r="O1" s="82"/>
      <c r="P1" s="82"/>
      <c r="Q1" s="82"/>
      <c r="R1" s="82"/>
    </row>
    <row r="2" spans="2:26" ht="15.75" customHeight="1">
      <c r="B2" s="14"/>
      <c r="C2" s="14"/>
      <c r="D2" s="14"/>
      <c r="E2" s="14"/>
      <c r="F2" s="14"/>
      <c r="G2" s="14"/>
      <c r="H2" s="14"/>
      <c r="I2" s="14"/>
      <c r="J2" s="14"/>
      <c r="K2" s="14"/>
      <c r="L2" s="14"/>
    </row>
    <row r="3" spans="2:26" ht="26.25" customHeight="1">
      <c r="B3" s="422" t="s">
        <v>168</v>
      </c>
      <c r="C3" s="284"/>
      <c r="D3" s="284"/>
      <c r="E3" s="284"/>
      <c r="F3" s="284"/>
      <c r="G3" s="284"/>
      <c r="H3" s="284"/>
      <c r="I3" s="284"/>
      <c r="J3" s="284"/>
      <c r="K3" s="284"/>
      <c r="L3" s="284"/>
      <c r="M3" s="284"/>
      <c r="N3" s="284"/>
      <c r="O3" s="284"/>
      <c r="P3" s="284"/>
      <c r="Q3" s="284"/>
      <c r="R3" s="284"/>
      <c r="S3" s="284"/>
      <c r="T3" s="284"/>
      <c r="U3" s="284"/>
      <c r="V3" s="284"/>
      <c r="W3" s="284"/>
      <c r="X3" s="284"/>
      <c r="Y3" s="284"/>
    </row>
    <row r="4" spans="2:26" ht="10.5" customHeight="1">
      <c r="B4" s="86"/>
      <c r="C4" s="85"/>
      <c r="D4" s="85"/>
      <c r="E4" s="85"/>
      <c r="F4" s="85"/>
      <c r="G4" s="85"/>
      <c r="H4" s="85"/>
      <c r="I4" s="85"/>
      <c r="J4" s="85"/>
      <c r="K4" s="85"/>
      <c r="L4" s="85"/>
      <c r="M4" s="85"/>
      <c r="N4" s="85"/>
      <c r="W4" s="85"/>
      <c r="X4" s="85"/>
      <c r="Y4" s="85"/>
    </row>
    <row r="6" spans="2:26" ht="21" customHeight="1" thickBot="1">
      <c r="B6" s="340"/>
      <c r="C6" s="340"/>
      <c r="D6" s="194"/>
      <c r="E6" s="423"/>
      <c r="F6" s="423"/>
      <c r="G6" s="423"/>
      <c r="H6" s="423"/>
      <c r="I6" s="423"/>
      <c r="J6" s="13"/>
    </row>
    <row r="7" spans="2:26" ht="21" customHeight="1" thickBot="1">
      <c r="B7" s="424" t="s">
        <v>180</v>
      </c>
      <c r="C7" s="425"/>
      <c r="D7" s="426" t="str">
        <f>IF(D6="","",VLOOKUP(D6,学校番号一覧!$A$2:$E$101,2,0))</f>
        <v/>
      </c>
      <c r="E7" s="427"/>
      <c r="F7" s="427"/>
      <c r="G7" s="427"/>
      <c r="H7" s="427"/>
      <c r="I7" s="428"/>
      <c r="J7" s="46"/>
      <c r="R7" s="13"/>
      <c r="U7" s="13"/>
      <c r="W7" s="13"/>
    </row>
    <row r="8" spans="2:26" ht="21" customHeight="1">
      <c r="B8" s="415" t="s">
        <v>182</v>
      </c>
      <c r="C8" s="274"/>
      <c r="D8" s="429" t="str">
        <f>IF(D6="","",VLOOKUP(D6,学校番号一覧!$A$2:$E$101,4,0))</f>
        <v/>
      </c>
      <c r="E8" s="430"/>
      <c r="F8" s="430"/>
      <c r="G8" s="430"/>
      <c r="H8" s="430"/>
      <c r="I8" s="431"/>
      <c r="J8" s="46"/>
      <c r="P8" s="388" t="s">
        <v>58</v>
      </c>
      <c r="Q8" s="389"/>
      <c r="R8" s="136">
        <f>COUNTA(D20:S20)</f>
        <v>0</v>
      </c>
      <c r="S8" s="137" t="s">
        <v>62</v>
      </c>
      <c r="T8" s="13" t="s">
        <v>410</v>
      </c>
    </row>
    <row r="9" spans="2:26" ht="21" customHeight="1">
      <c r="B9" s="415" t="s">
        <v>171</v>
      </c>
      <c r="C9" s="274"/>
      <c r="D9" s="280"/>
      <c r="E9" s="281"/>
      <c r="F9" s="281"/>
      <c r="G9" s="281"/>
      <c r="H9" s="281"/>
      <c r="I9" s="416"/>
      <c r="J9" s="46"/>
      <c r="P9" s="387" t="s">
        <v>59</v>
      </c>
      <c r="Q9" s="277"/>
      <c r="R9" s="81">
        <f>COUNTA(D26:S26)/2</f>
        <v>0</v>
      </c>
      <c r="S9" s="138" t="s">
        <v>63</v>
      </c>
      <c r="T9" s="13"/>
    </row>
    <row r="10" spans="2:26" ht="21" customHeight="1">
      <c r="B10" s="415" t="s">
        <v>172</v>
      </c>
      <c r="C10" s="274"/>
      <c r="D10" s="280"/>
      <c r="E10" s="281"/>
      <c r="F10" s="281"/>
      <c r="G10" s="281"/>
      <c r="H10" s="281"/>
      <c r="I10" s="416"/>
      <c r="J10" s="46" t="s">
        <v>408</v>
      </c>
      <c r="P10" s="387" t="s">
        <v>60</v>
      </c>
      <c r="Q10" s="277"/>
      <c r="R10" s="81">
        <f>COUNTA(D33:S33)</f>
        <v>0</v>
      </c>
      <c r="S10" s="138" t="s">
        <v>62</v>
      </c>
    </row>
    <row r="11" spans="2:26" ht="21" customHeight="1" thickBot="1">
      <c r="B11" s="432" t="s">
        <v>160</v>
      </c>
      <c r="C11" s="299"/>
      <c r="D11" s="302"/>
      <c r="E11" s="303"/>
      <c r="F11" s="303"/>
      <c r="G11" s="303"/>
      <c r="H11" s="303"/>
      <c r="I11" s="433"/>
      <c r="J11" s="13" t="s">
        <v>173</v>
      </c>
      <c r="P11" s="385" t="s">
        <v>61</v>
      </c>
      <c r="Q11" s="386"/>
      <c r="R11" s="139">
        <f>COUNTA(D39:S39)/2</f>
        <v>0</v>
      </c>
      <c r="S11" s="140" t="s">
        <v>63</v>
      </c>
    </row>
    <row r="12" spans="2:26" ht="21" customHeight="1" thickBot="1">
      <c r="B12" s="401" t="s">
        <v>161</v>
      </c>
      <c r="C12" s="402"/>
      <c r="D12" s="403"/>
      <c r="E12" s="404"/>
      <c r="F12" s="404"/>
      <c r="G12" s="404"/>
      <c r="H12" s="404"/>
      <c r="I12" s="405"/>
      <c r="J12" s="13" t="s">
        <v>174</v>
      </c>
      <c r="T12" s="13" t="s">
        <v>67</v>
      </c>
    </row>
    <row r="13" spans="2:26" ht="21" customHeight="1" thickBot="1">
      <c r="P13" s="263" t="s">
        <v>71</v>
      </c>
      <c r="Q13" s="383"/>
      <c r="R13" s="132" t="s">
        <v>73</v>
      </c>
      <c r="S13" s="132" t="s">
        <v>74</v>
      </c>
      <c r="T13" s="390" t="s">
        <v>72</v>
      </c>
      <c r="U13" s="391"/>
      <c r="V13" s="133" t="s">
        <v>75</v>
      </c>
    </row>
    <row r="14" spans="2:26" ht="21" customHeight="1" thickBot="1">
      <c r="B14" s="434" t="s">
        <v>369</v>
      </c>
      <c r="C14" s="435"/>
      <c r="D14" s="129" t="s">
        <v>373</v>
      </c>
      <c r="E14" s="127">
        <v>1</v>
      </c>
      <c r="F14" s="127">
        <v>2</v>
      </c>
      <c r="G14" s="127">
        <v>3</v>
      </c>
      <c r="H14" s="127">
        <v>4</v>
      </c>
      <c r="I14" s="127">
        <v>5</v>
      </c>
      <c r="J14" s="127">
        <v>6</v>
      </c>
      <c r="K14" s="127">
        <v>7</v>
      </c>
      <c r="L14" s="127">
        <v>8</v>
      </c>
      <c r="M14" s="127">
        <v>9</v>
      </c>
      <c r="N14" s="128">
        <v>10</v>
      </c>
      <c r="P14" s="265"/>
      <c r="Q14" s="384"/>
      <c r="R14" s="134"/>
      <c r="S14" s="134"/>
      <c r="T14" s="392"/>
      <c r="U14" s="393"/>
      <c r="V14" s="135">
        <f>R14+S14+T14</f>
        <v>0</v>
      </c>
    </row>
    <row r="15" spans="2:26" ht="87.5" customHeight="1">
      <c r="B15" s="406" t="s">
        <v>370</v>
      </c>
      <c r="C15" s="407"/>
      <c r="D15" s="130" t="s">
        <v>371</v>
      </c>
      <c r="E15" s="125"/>
      <c r="F15" s="125"/>
      <c r="G15" s="125"/>
      <c r="H15" s="125"/>
      <c r="I15" s="125"/>
      <c r="J15" s="125"/>
      <c r="K15" s="125"/>
      <c r="L15" s="125"/>
      <c r="M15" s="125"/>
      <c r="N15" s="126"/>
      <c r="Y15" t="s">
        <v>466</v>
      </c>
      <c r="Z15" t="s">
        <v>467</v>
      </c>
    </row>
    <row r="16" spans="2:26" ht="40.5" customHeight="1" thickBot="1">
      <c r="B16" s="408" t="s">
        <v>413</v>
      </c>
      <c r="C16" s="409"/>
      <c r="D16" s="131" t="s">
        <v>374</v>
      </c>
      <c r="E16" s="123"/>
      <c r="F16" s="123"/>
      <c r="G16" s="123"/>
      <c r="H16" s="123"/>
      <c r="I16" s="123"/>
      <c r="J16" s="123"/>
      <c r="K16" s="123"/>
      <c r="L16" s="123"/>
      <c r="M16" s="123"/>
      <c r="N16" s="124"/>
    </row>
    <row r="17" spans="1:40" ht="21" customHeight="1" thickBot="1">
      <c r="D17" s="13"/>
      <c r="Y17" t="s">
        <v>54</v>
      </c>
      <c r="AA17" t="s">
        <v>459</v>
      </c>
      <c r="AB17" t="s">
        <v>460</v>
      </c>
    </row>
    <row r="18" spans="1:40" ht="21" customHeight="1">
      <c r="B18" s="263" t="s">
        <v>372</v>
      </c>
      <c r="C18" s="264"/>
      <c r="D18" s="410" t="s">
        <v>54</v>
      </c>
      <c r="E18" s="411"/>
      <c r="F18" s="411"/>
      <c r="G18" s="411"/>
      <c r="H18" s="411"/>
      <c r="I18" s="411"/>
      <c r="J18" s="411"/>
      <c r="K18" s="411"/>
      <c r="L18" s="411"/>
      <c r="M18" s="411"/>
      <c r="N18" s="411"/>
      <c r="O18" s="411"/>
      <c r="P18" s="411"/>
      <c r="Q18" s="411"/>
      <c r="R18" s="411"/>
      <c r="S18" s="412"/>
      <c r="Y18" t="s">
        <v>457</v>
      </c>
      <c r="Z18" t="s">
        <v>458</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265"/>
      <c r="C19" s="266"/>
      <c r="D19" s="112" t="s">
        <v>205</v>
      </c>
      <c r="E19" s="113" t="s">
        <v>206</v>
      </c>
      <c r="F19" s="114" t="s">
        <v>37</v>
      </c>
      <c r="G19" s="113" t="s">
        <v>38</v>
      </c>
      <c r="H19" s="113" t="s">
        <v>39</v>
      </c>
      <c r="I19" s="113" t="s">
        <v>40</v>
      </c>
      <c r="J19" s="113" t="s">
        <v>375</v>
      </c>
      <c r="K19" s="113" t="s">
        <v>376</v>
      </c>
      <c r="L19" s="113" t="s">
        <v>377</v>
      </c>
      <c r="M19" s="113" t="s">
        <v>378</v>
      </c>
      <c r="N19" s="113" t="s">
        <v>379</v>
      </c>
      <c r="O19" s="113" t="s">
        <v>380</v>
      </c>
      <c r="P19" s="113" t="s">
        <v>381</v>
      </c>
      <c r="Q19" s="113" t="s">
        <v>382</v>
      </c>
      <c r="R19" s="113" t="s">
        <v>383</v>
      </c>
      <c r="S19" s="115" t="s">
        <v>384</v>
      </c>
      <c r="Y19" s="1" t="s">
        <v>205</v>
      </c>
      <c r="Z19" s="1" t="s">
        <v>206</v>
      </c>
      <c r="AA19" s="1" t="s">
        <v>37</v>
      </c>
      <c r="AB19" s="1" t="s">
        <v>38</v>
      </c>
      <c r="AC19" s="1" t="s">
        <v>39</v>
      </c>
      <c r="AD19" s="1" t="s">
        <v>40</v>
      </c>
      <c r="AE19" s="1" t="s">
        <v>375</v>
      </c>
      <c r="AF19" s="1" t="s">
        <v>376</v>
      </c>
      <c r="AG19" s="1" t="s">
        <v>377</v>
      </c>
      <c r="AH19" s="1" t="s">
        <v>378</v>
      </c>
      <c r="AI19" s="1" t="s">
        <v>379</v>
      </c>
      <c r="AJ19" s="1" t="s">
        <v>380</v>
      </c>
      <c r="AK19" s="1" t="s">
        <v>381</v>
      </c>
      <c r="AL19" s="1" t="s">
        <v>382</v>
      </c>
      <c r="AM19" s="1" t="s">
        <v>383</v>
      </c>
      <c r="AN19" s="1" t="s">
        <v>384</v>
      </c>
    </row>
    <row r="20" spans="1:40" ht="21" customHeight="1">
      <c r="B20" s="375" t="s">
        <v>365</v>
      </c>
      <c r="C20" s="376"/>
      <c r="D20" s="106"/>
      <c r="E20" s="107"/>
      <c r="F20" s="108"/>
      <c r="G20" s="109"/>
      <c r="H20" s="109"/>
      <c r="I20" s="109"/>
      <c r="J20" s="109"/>
      <c r="K20" s="109"/>
      <c r="L20" s="109"/>
      <c r="M20" s="109"/>
      <c r="N20" s="109"/>
      <c r="O20" s="109"/>
      <c r="P20" s="109"/>
      <c r="Q20" s="109"/>
      <c r="R20" s="109"/>
      <c r="S20" s="110"/>
      <c r="Y20" s="152" t="str">
        <f>IF(D20="","",CONCATENATE(D20,$AA$17,D23,$AB$17,Y18))</f>
        <v/>
      </c>
      <c r="Z20" s="152" t="str">
        <f t="shared" ref="Z20:AN20" si="0">IF(E20="","",CONCATENATE(E20,$AA$17,E23,$AB$17,Z18))</f>
        <v/>
      </c>
      <c r="AA20" s="152" t="str">
        <f t="shared" si="0"/>
        <v/>
      </c>
      <c r="AB20" s="152" t="str">
        <f t="shared" si="0"/>
        <v/>
      </c>
      <c r="AC20" s="152" t="str">
        <f t="shared" si="0"/>
        <v/>
      </c>
      <c r="AD20" s="152" t="str">
        <f t="shared" si="0"/>
        <v/>
      </c>
      <c r="AE20" s="152" t="str">
        <f t="shared" si="0"/>
        <v/>
      </c>
      <c r="AF20" s="152" t="str">
        <f t="shared" si="0"/>
        <v/>
      </c>
      <c r="AG20" s="152" t="str">
        <f t="shared" si="0"/>
        <v/>
      </c>
      <c r="AH20" s="152" t="str">
        <f t="shared" si="0"/>
        <v/>
      </c>
      <c r="AI20" s="152" t="str">
        <f t="shared" si="0"/>
        <v/>
      </c>
      <c r="AJ20" s="152" t="str">
        <f t="shared" si="0"/>
        <v/>
      </c>
      <c r="AK20" s="152" t="str">
        <f t="shared" si="0"/>
        <v/>
      </c>
      <c r="AL20" s="152" t="str">
        <f t="shared" si="0"/>
        <v/>
      </c>
      <c r="AM20" s="152" t="str">
        <f t="shared" si="0"/>
        <v/>
      </c>
      <c r="AN20" s="152" t="str">
        <f t="shared" si="0"/>
        <v/>
      </c>
    </row>
    <row r="21" spans="1:40" ht="21" customHeight="1">
      <c r="B21" s="377" t="s">
        <v>366</v>
      </c>
      <c r="C21" s="378"/>
      <c r="D21" s="103"/>
      <c r="E21" s="88"/>
      <c r="F21" s="6"/>
      <c r="G21" s="4"/>
      <c r="H21" s="4"/>
      <c r="I21" s="4"/>
      <c r="J21" s="4"/>
      <c r="K21" s="4"/>
      <c r="L21" s="4"/>
      <c r="M21" s="4"/>
      <c r="N21" s="4"/>
      <c r="O21" s="4"/>
      <c r="P21" s="4"/>
      <c r="Q21" s="4"/>
      <c r="R21" s="4"/>
      <c r="S21" s="97"/>
    </row>
    <row r="22" spans="1:40" ht="16" customHeight="1">
      <c r="B22" s="379" t="s">
        <v>367</v>
      </c>
      <c r="C22" s="380"/>
      <c r="D22" s="104"/>
      <c r="E22" s="95"/>
      <c r="F22" s="93"/>
      <c r="G22" s="94"/>
      <c r="H22" s="94"/>
      <c r="I22" s="94"/>
      <c r="J22" s="94"/>
      <c r="K22" s="94"/>
      <c r="L22" s="94"/>
      <c r="M22" s="94"/>
      <c r="N22" s="94"/>
      <c r="O22" s="94"/>
      <c r="P22" s="94"/>
      <c r="Q22" s="94"/>
      <c r="R22" s="94"/>
      <c r="S22" s="98"/>
      <c r="T22" s="46" t="s">
        <v>411</v>
      </c>
    </row>
    <row r="23" spans="1:40" ht="21" customHeight="1" thickBot="1">
      <c r="B23" s="399" t="s">
        <v>368</v>
      </c>
      <c r="C23" s="400"/>
      <c r="D23" s="105" t="str">
        <f t="shared" ref="D23:S23" si="1">IF(D22="","",HLOOKUP(D22,$E$15:$N$16,2,0))</f>
        <v/>
      </c>
      <c r="E23" s="99" t="str">
        <f t="shared" si="1"/>
        <v/>
      </c>
      <c r="F23" s="100" t="str">
        <f t="shared" si="1"/>
        <v/>
      </c>
      <c r="G23" s="101" t="str">
        <f t="shared" si="1"/>
        <v/>
      </c>
      <c r="H23" s="101" t="str">
        <f t="shared" si="1"/>
        <v/>
      </c>
      <c r="I23" s="101" t="str">
        <f t="shared" si="1"/>
        <v/>
      </c>
      <c r="J23" s="101" t="str">
        <f t="shared" si="1"/>
        <v/>
      </c>
      <c r="K23" s="101" t="str">
        <f t="shared" si="1"/>
        <v/>
      </c>
      <c r="L23" s="101" t="str">
        <f t="shared" si="1"/>
        <v/>
      </c>
      <c r="M23" s="101" t="str">
        <f t="shared" si="1"/>
        <v/>
      </c>
      <c r="N23" s="101" t="str">
        <f t="shared" si="1"/>
        <v/>
      </c>
      <c r="O23" s="101" t="str">
        <f t="shared" si="1"/>
        <v/>
      </c>
      <c r="P23" s="101" t="str">
        <f t="shared" si="1"/>
        <v/>
      </c>
      <c r="Q23" s="101" t="str">
        <f t="shared" si="1"/>
        <v/>
      </c>
      <c r="R23" s="101" t="str">
        <f t="shared" si="1"/>
        <v/>
      </c>
      <c r="S23" s="102" t="str">
        <f t="shared" si="1"/>
        <v/>
      </c>
      <c r="Y23" t="s">
        <v>55</v>
      </c>
      <c r="AA23" t="s">
        <v>465</v>
      </c>
    </row>
    <row r="24" spans="1:40" ht="21" customHeight="1">
      <c r="B24" s="263" t="s">
        <v>372</v>
      </c>
      <c r="C24" s="264"/>
      <c r="D24" s="410" t="s">
        <v>55</v>
      </c>
      <c r="E24" s="411"/>
      <c r="F24" s="411"/>
      <c r="G24" s="411"/>
      <c r="H24" s="411"/>
      <c r="I24" s="411"/>
      <c r="J24" s="411"/>
      <c r="K24" s="411"/>
      <c r="L24" s="411"/>
      <c r="M24" s="411"/>
      <c r="N24" s="411"/>
      <c r="O24" s="411"/>
      <c r="P24" s="411"/>
      <c r="Q24" s="411"/>
      <c r="R24" s="411"/>
      <c r="S24" s="412"/>
      <c r="Y24">
        <v>1</v>
      </c>
      <c r="Z24">
        <v>2</v>
      </c>
      <c r="AA24">
        <v>3</v>
      </c>
      <c r="AB24">
        <v>4</v>
      </c>
      <c r="AC24">
        <v>5</v>
      </c>
      <c r="AD24">
        <v>6</v>
      </c>
      <c r="AE24">
        <v>7</v>
      </c>
      <c r="AF24">
        <v>8</v>
      </c>
    </row>
    <row r="25" spans="1:40" ht="21" customHeight="1" thickBot="1">
      <c r="B25" s="265"/>
      <c r="C25" s="266"/>
      <c r="D25" s="413" t="s">
        <v>41</v>
      </c>
      <c r="E25" s="414"/>
      <c r="F25" s="414" t="s">
        <v>42</v>
      </c>
      <c r="G25" s="414"/>
      <c r="H25" s="414" t="s">
        <v>43</v>
      </c>
      <c r="I25" s="414"/>
      <c r="J25" s="414" t="s">
        <v>44</v>
      </c>
      <c r="K25" s="394"/>
      <c r="L25" s="414" t="s">
        <v>223</v>
      </c>
      <c r="M25" s="414"/>
      <c r="N25" s="414" t="s">
        <v>224</v>
      </c>
      <c r="O25" s="414"/>
      <c r="P25" s="414" t="s">
        <v>414</v>
      </c>
      <c r="Q25" s="414"/>
      <c r="R25" s="394" t="s">
        <v>461</v>
      </c>
      <c r="S25" s="395"/>
      <c r="Y25" t="s">
        <v>473</v>
      </c>
      <c r="Z25" t="s">
        <v>474</v>
      </c>
      <c r="AA25" t="s">
        <v>475</v>
      </c>
      <c r="AB25" t="s">
        <v>476</v>
      </c>
      <c r="AC25" t="s">
        <v>223</v>
      </c>
      <c r="AD25" t="s">
        <v>224</v>
      </c>
      <c r="AE25" t="s">
        <v>414</v>
      </c>
      <c r="AF25" t="s">
        <v>461</v>
      </c>
    </row>
    <row r="26" spans="1:40" ht="21" customHeight="1">
      <c r="B26" s="375" t="s">
        <v>365</v>
      </c>
      <c r="C26" s="376"/>
      <c r="D26" s="116"/>
      <c r="E26" s="117"/>
      <c r="F26" s="117"/>
      <c r="G26" s="117"/>
      <c r="H26" s="117"/>
      <c r="I26" s="117"/>
      <c r="J26" s="117"/>
      <c r="K26" s="117"/>
      <c r="L26" s="117"/>
      <c r="M26" s="117"/>
      <c r="N26" s="117"/>
      <c r="O26" s="117"/>
      <c r="P26" s="117"/>
      <c r="Q26" s="117"/>
      <c r="R26" s="117"/>
      <c r="S26" s="118"/>
      <c r="T26" s="46" t="s">
        <v>412</v>
      </c>
      <c r="Y26" s="152" t="str">
        <f>IF(D26="","",CONCATENATE(D26,$AA$23,E26,$AA$17,D29,$AB$17,Y24))</f>
        <v/>
      </c>
      <c r="Z26" s="152" t="str">
        <f>IF(F26="","",CONCATENATE(F26,$AA$23,G26,$AA$17,F29,$AB$17,Z24))</f>
        <v/>
      </c>
      <c r="AA26" s="152" t="str">
        <f>IF(H26="","",CONCATENATE(H26,$AA$23,I26,$AA$17,H29,$AB$17,AA24))</f>
        <v/>
      </c>
      <c r="AB26" s="152" t="str">
        <f>IF(J26="","",CONCATENATE(J26,$AA$23,K26,$AA$17,J29,$AB$17,AB24))</f>
        <v/>
      </c>
      <c r="AC26" s="152" t="str">
        <f>IF(L26="","",CONCATENATE(L26,$AA$23,M26,$AA$17,L29,$AB$17,AC24))</f>
        <v/>
      </c>
      <c r="AD26" s="152" t="str">
        <f>IF(N26="","",CONCATENATE(N26,$AA$23,O26,$AA$17,N29,$AB$17,AD24))</f>
        <v/>
      </c>
      <c r="AE26" s="152" t="str">
        <f>IF(P26="","",CONCATENATE(P26,$AA$23,Q26,$AA$17,P29,$AB$17,AE24))</f>
        <v/>
      </c>
      <c r="AF26" s="152" t="str">
        <f>IF(R26="","",CONCATENATE(R26,$AA$23,S26,$AA$17,R29,$AB$17,AF24))</f>
        <v/>
      </c>
    </row>
    <row r="27" spans="1:40" ht="21" customHeight="1">
      <c r="B27" s="377" t="s">
        <v>366</v>
      </c>
      <c r="C27" s="378"/>
      <c r="D27" s="119"/>
      <c r="E27" s="120"/>
      <c r="F27" s="120"/>
      <c r="G27" s="120"/>
      <c r="H27" s="120"/>
      <c r="I27" s="120"/>
      <c r="J27" s="120"/>
      <c r="K27" s="120"/>
      <c r="L27" s="120"/>
      <c r="M27" s="120"/>
      <c r="N27" s="120"/>
      <c r="O27" s="120"/>
      <c r="P27" s="120"/>
      <c r="Q27" s="120"/>
      <c r="R27" s="120"/>
      <c r="S27" s="121"/>
      <c r="Y27">
        <f>D26</f>
        <v>0</v>
      </c>
      <c r="Z27">
        <f>F26</f>
        <v>0</v>
      </c>
      <c r="AA27">
        <f>H26</f>
        <v>0</v>
      </c>
      <c r="AB27">
        <f>J26</f>
        <v>0</v>
      </c>
      <c r="AC27">
        <f>L26</f>
        <v>0</v>
      </c>
      <c r="AD27">
        <f>N26</f>
        <v>0</v>
      </c>
      <c r="AE27">
        <f>P26</f>
        <v>0</v>
      </c>
      <c r="AF27">
        <f>R26</f>
        <v>0</v>
      </c>
    </row>
    <row r="28" spans="1:40" ht="21" customHeight="1">
      <c r="B28" s="379" t="s">
        <v>367</v>
      </c>
      <c r="C28" s="380"/>
      <c r="D28" s="381"/>
      <c r="E28" s="382"/>
      <c r="F28" s="382"/>
      <c r="G28" s="382"/>
      <c r="H28" s="382"/>
      <c r="I28" s="382"/>
      <c r="J28" s="382"/>
      <c r="K28" s="382"/>
      <c r="L28" s="382"/>
      <c r="M28" s="382"/>
      <c r="N28" s="382"/>
      <c r="O28" s="382"/>
      <c r="P28" s="382"/>
      <c r="Q28" s="382"/>
      <c r="R28" s="417"/>
      <c r="S28" s="418"/>
      <c r="T28" s="46" t="s">
        <v>411</v>
      </c>
      <c r="Y28">
        <f>E26</f>
        <v>0</v>
      </c>
      <c r="Z28">
        <f>G26</f>
        <v>0</v>
      </c>
      <c r="AA28">
        <f>I26</f>
        <v>0</v>
      </c>
      <c r="AB28">
        <f>K26</f>
        <v>0</v>
      </c>
      <c r="AC28">
        <f>M26</f>
        <v>0</v>
      </c>
      <c r="AD28">
        <f>O26</f>
        <v>0</v>
      </c>
      <c r="AE28">
        <f>Q26</f>
        <v>0</v>
      </c>
      <c r="AF28">
        <f>S26</f>
        <v>0</v>
      </c>
    </row>
    <row r="29" spans="1:40" ht="21" customHeight="1" thickBot="1">
      <c r="B29" s="399" t="s">
        <v>368</v>
      </c>
      <c r="C29" s="400"/>
      <c r="D29" s="396" t="str">
        <f>IF(D28="","",HLOOKUP(D28,$E$15:$N$16,2,0))</f>
        <v/>
      </c>
      <c r="E29" s="374"/>
      <c r="F29" s="374" t="str">
        <f>IF(F28="","",HLOOKUP(F28,$E$15:$N$16,2,0))</f>
        <v/>
      </c>
      <c r="G29" s="374"/>
      <c r="H29" s="374" t="str">
        <f>IF(H28="","",HLOOKUP(H28,$E$15:$N$16,2,0))</f>
        <v/>
      </c>
      <c r="I29" s="374"/>
      <c r="J29" s="374" t="str">
        <f>IF(J28="","",HLOOKUP(J28,$E$15:$N$16,2,0))</f>
        <v/>
      </c>
      <c r="K29" s="374"/>
      <c r="L29" s="374" t="str">
        <f>IF(L28="","",HLOOKUP(L28,$E$15:$N$16,2,0))</f>
        <v/>
      </c>
      <c r="M29" s="374"/>
      <c r="N29" s="374" t="str">
        <f>IF(N28="","",HLOOKUP(N28,$E$15:$N$16,2,0))</f>
        <v/>
      </c>
      <c r="O29" s="374"/>
      <c r="P29" s="374" t="str">
        <f>IF(P28="","",HLOOKUP(P28,$E$15:$N$16,2,0))</f>
        <v/>
      </c>
      <c r="Q29" s="374"/>
      <c r="R29" s="397" t="str">
        <f>IF(R28="","",HLOOKUP(R28,$E$15:$N$16,2,0))</f>
        <v/>
      </c>
      <c r="S29" s="398"/>
    </row>
    <row r="30" spans="1:40" ht="21" customHeight="1" thickBot="1">
      <c r="Y30" t="s">
        <v>468</v>
      </c>
      <c r="AA30" t="s">
        <v>459</v>
      </c>
      <c r="AB30" t="s">
        <v>460</v>
      </c>
    </row>
    <row r="31" spans="1:40" ht="21" customHeight="1">
      <c r="B31" s="263" t="s">
        <v>399</v>
      </c>
      <c r="C31" s="264"/>
      <c r="D31" s="419" t="s">
        <v>56</v>
      </c>
      <c r="E31" s="420"/>
      <c r="F31" s="420"/>
      <c r="G31" s="420"/>
      <c r="H31" s="420"/>
      <c r="I31" s="420"/>
      <c r="J31" s="420"/>
      <c r="K31" s="420"/>
      <c r="L31" s="420"/>
      <c r="M31" s="420"/>
      <c r="N31" s="420"/>
      <c r="O31" s="420"/>
      <c r="P31" s="420"/>
      <c r="Q31" s="420"/>
      <c r="R31" s="420"/>
      <c r="S31" s="421"/>
      <c r="Y31" t="s">
        <v>457</v>
      </c>
      <c r="Z31" t="s">
        <v>458</v>
      </c>
      <c r="AA31">
        <v>1</v>
      </c>
      <c r="AB31">
        <v>2</v>
      </c>
      <c r="AC31">
        <v>3</v>
      </c>
      <c r="AD31">
        <v>4</v>
      </c>
      <c r="AE31">
        <v>5</v>
      </c>
      <c r="AF31">
        <v>6</v>
      </c>
      <c r="AG31">
        <v>7</v>
      </c>
      <c r="AH31">
        <v>8</v>
      </c>
      <c r="AI31">
        <v>9</v>
      </c>
      <c r="AJ31">
        <v>10</v>
      </c>
      <c r="AK31">
        <v>11</v>
      </c>
      <c r="AL31">
        <v>12</v>
      </c>
      <c r="AM31">
        <v>13</v>
      </c>
      <c r="AN31">
        <v>14</v>
      </c>
    </row>
    <row r="32" spans="1:40" s="1" customFormat="1" ht="21" customHeight="1" thickBot="1">
      <c r="A32"/>
      <c r="B32" s="265"/>
      <c r="C32" s="266"/>
      <c r="D32" s="112" t="s">
        <v>400</v>
      </c>
      <c r="E32" s="113" t="s">
        <v>401</v>
      </c>
      <c r="F32" s="114" t="s">
        <v>385</v>
      </c>
      <c r="G32" s="113" t="s">
        <v>386</v>
      </c>
      <c r="H32" s="113" t="s">
        <v>387</v>
      </c>
      <c r="I32" s="113" t="s">
        <v>388</v>
      </c>
      <c r="J32" s="113" t="s">
        <v>389</v>
      </c>
      <c r="K32" s="113" t="s">
        <v>390</v>
      </c>
      <c r="L32" s="113" t="s">
        <v>391</v>
      </c>
      <c r="M32" s="113" t="s">
        <v>392</v>
      </c>
      <c r="N32" s="113" t="s">
        <v>393</v>
      </c>
      <c r="O32" s="113" t="s">
        <v>394</v>
      </c>
      <c r="P32" s="113" t="s">
        <v>395</v>
      </c>
      <c r="Q32" s="113" t="s">
        <v>396</v>
      </c>
      <c r="R32" s="113" t="s">
        <v>397</v>
      </c>
      <c r="S32" s="115" t="s">
        <v>398</v>
      </c>
      <c r="Y32" s="1" t="s">
        <v>400</v>
      </c>
      <c r="Z32" s="1" t="s">
        <v>401</v>
      </c>
      <c r="AA32" s="1" t="s">
        <v>385</v>
      </c>
      <c r="AB32" s="1" t="s">
        <v>386</v>
      </c>
      <c r="AC32" s="1" t="s">
        <v>387</v>
      </c>
      <c r="AD32" s="1" t="s">
        <v>388</v>
      </c>
      <c r="AE32" s="1" t="s">
        <v>389</v>
      </c>
      <c r="AF32" s="1" t="s">
        <v>390</v>
      </c>
      <c r="AG32" s="1" t="s">
        <v>391</v>
      </c>
      <c r="AH32" s="1" t="s">
        <v>392</v>
      </c>
      <c r="AI32" s="1" t="s">
        <v>393</v>
      </c>
      <c r="AJ32" s="1" t="s">
        <v>394</v>
      </c>
      <c r="AK32" s="1" t="s">
        <v>395</v>
      </c>
      <c r="AL32" s="1" t="s">
        <v>396</v>
      </c>
      <c r="AM32" s="1" t="s">
        <v>397</v>
      </c>
      <c r="AN32" s="1" t="s">
        <v>398</v>
      </c>
    </row>
    <row r="33" spans="2:40" ht="21" customHeight="1">
      <c r="B33" s="375" t="s">
        <v>365</v>
      </c>
      <c r="C33" s="376"/>
      <c r="D33" s="106"/>
      <c r="E33" s="107"/>
      <c r="F33" s="108"/>
      <c r="G33" s="109"/>
      <c r="H33" s="109"/>
      <c r="I33" s="109"/>
      <c r="J33" s="109"/>
      <c r="K33" s="109"/>
      <c r="L33" s="109"/>
      <c r="M33" s="109"/>
      <c r="N33" s="109"/>
      <c r="O33" s="109"/>
      <c r="P33" s="109"/>
      <c r="Q33" s="109"/>
      <c r="R33" s="109"/>
      <c r="S33" s="110"/>
      <c r="Y33" s="152" t="str">
        <f>IF(D33="","",CONCATENATE(D33,$AA$17,D36,$AB$17,Y31))</f>
        <v/>
      </c>
      <c r="Z33" s="152" t="str">
        <f t="shared" ref="Z33" si="2">IF(E33="","",CONCATENATE(E33,$AA$17,E36,$AB$17,Z31))</f>
        <v/>
      </c>
      <c r="AA33" s="152" t="str">
        <f t="shared" ref="AA33" si="3">IF(F33="","",CONCATENATE(F33,$AA$17,F36,$AB$17,AA31))</f>
        <v/>
      </c>
      <c r="AB33" s="152" t="str">
        <f t="shared" ref="AB33" si="4">IF(G33="","",CONCATENATE(G33,$AA$17,G36,$AB$17,AB31))</f>
        <v/>
      </c>
      <c r="AC33" s="152" t="str">
        <f t="shared" ref="AC33" si="5">IF(H33="","",CONCATENATE(H33,$AA$17,H36,$AB$17,AC31))</f>
        <v/>
      </c>
      <c r="AD33" s="152" t="str">
        <f t="shared" ref="AD33" si="6">IF(I33="","",CONCATENATE(I33,$AA$17,I36,$AB$17,AD31))</f>
        <v/>
      </c>
      <c r="AE33" s="152" t="str">
        <f t="shared" ref="AE33" si="7">IF(J33="","",CONCATENATE(J33,$AA$17,J36,$AB$17,AE31))</f>
        <v/>
      </c>
      <c r="AF33" s="152" t="str">
        <f t="shared" ref="AF33" si="8">IF(K33="","",CONCATENATE(K33,$AA$17,K36,$AB$17,AF31))</f>
        <v/>
      </c>
      <c r="AG33" s="152" t="str">
        <f t="shared" ref="AG33" si="9">IF(L33="","",CONCATENATE(L33,$AA$17,L36,$AB$17,AG31))</f>
        <v/>
      </c>
      <c r="AH33" s="152" t="str">
        <f t="shared" ref="AH33" si="10">IF(M33="","",CONCATENATE(M33,$AA$17,M36,$AB$17,AH31))</f>
        <v/>
      </c>
      <c r="AI33" s="152" t="str">
        <f t="shared" ref="AI33" si="11">IF(N33="","",CONCATENATE(N33,$AA$17,N36,$AB$17,AI31))</f>
        <v/>
      </c>
      <c r="AJ33" s="152" t="str">
        <f t="shared" ref="AJ33" si="12">IF(O33="","",CONCATENATE(O33,$AA$17,O36,$AB$17,AJ31))</f>
        <v/>
      </c>
      <c r="AK33" s="152" t="str">
        <f t="shared" ref="AK33" si="13">IF(P33="","",CONCATENATE(P33,$AA$17,P36,$AB$17,AK31))</f>
        <v/>
      </c>
      <c r="AL33" s="152" t="str">
        <f t="shared" ref="AL33" si="14">IF(Q33="","",CONCATENATE(Q33,$AA$17,Q36,$AB$17,AL31))</f>
        <v/>
      </c>
      <c r="AM33" s="152" t="str">
        <f t="shared" ref="AM33" si="15">IF(R33="","",CONCATENATE(R33,$AA$17,R36,$AB$17,AM31))</f>
        <v/>
      </c>
      <c r="AN33" s="152" t="str">
        <f t="shared" ref="AN33" si="16">IF(S33="","",CONCATENATE(S33,$AA$17,S36,$AB$17,AN31))</f>
        <v/>
      </c>
    </row>
    <row r="34" spans="2:40" ht="21" customHeight="1">
      <c r="B34" s="377" t="s">
        <v>366</v>
      </c>
      <c r="C34" s="378"/>
      <c r="D34" s="103"/>
      <c r="E34" s="88"/>
      <c r="F34" s="6"/>
      <c r="G34" s="4"/>
      <c r="H34" s="4"/>
      <c r="I34" s="4"/>
      <c r="J34" s="4"/>
      <c r="K34" s="4"/>
      <c r="L34" s="4"/>
      <c r="M34" s="4"/>
      <c r="N34" s="4"/>
      <c r="O34" s="4"/>
      <c r="P34" s="4"/>
      <c r="Q34" s="4"/>
      <c r="R34" s="4"/>
      <c r="S34" s="97"/>
    </row>
    <row r="35" spans="2:40" ht="16" customHeight="1">
      <c r="B35" s="379" t="s">
        <v>186</v>
      </c>
      <c r="C35" s="380"/>
      <c r="D35" s="104"/>
      <c r="E35" s="95"/>
      <c r="F35" s="93"/>
      <c r="G35" s="94"/>
      <c r="H35" s="94"/>
      <c r="I35" s="94"/>
      <c r="J35" s="94"/>
      <c r="K35" s="94"/>
      <c r="L35" s="94"/>
      <c r="M35" s="94"/>
      <c r="N35" s="94"/>
      <c r="O35" s="94"/>
      <c r="P35" s="94"/>
      <c r="Q35" s="94"/>
      <c r="R35" s="94"/>
      <c r="S35" s="98"/>
      <c r="T35" s="46" t="s">
        <v>411</v>
      </c>
    </row>
    <row r="36" spans="2:40" ht="21" customHeight="1" thickBot="1">
      <c r="B36" s="399" t="s">
        <v>368</v>
      </c>
      <c r="C36" s="400"/>
      <c r="D36" s="105" t="str">
        <f t="shared" ref="D36:S36" si="17">IF(D35="","",HLOOKUP(D35,$E$15:$N$16,2,0))</f>
        <v/>
      </c>
      <c r="E36" s="99" t="str">
        <f t="shared" si="17"/>
        <v/>
      </c>
      <c r="F36" s="100" t="str">
        <f t="shared" si="17"/>
        <v/>
      </c>
      <c r="G36" s="101" t="str">
        <f t="shared" si="17"/>
        <v/>
      </c>
      <c r="H36" s="101" t="str">
        <f t="shared" si="17"/>
        <v/>
      </c>
      <c r="I36" s="101" t="str">
        <f t="shared" si="17"/>
        <v/>
      </c>
      <c r="J36" s="101" t="str">
        <f t="shared" si="17"/>
        <v/>
      </c>
      <c r="K36" s="101" t="str">
        <f t="shared" si="17"/>
        <v/>
      </c>
      <c r="L36" s="101" t="str">
        <f t="shared" si="17"/>
        <v/>
      </c>
      <c r="M36" s="101" t="str">
        <f t="shared" si="17"/>
        <v/>
      </c>
      <c r="N36" s="101" t="str">
        <f t="shared" si="17"/>
        <v/>
      </c>
      <c r="O36" s="101" t="str">
        <f t="shared" si="17"/>
        <v/>
      </c>
      <c r="P36" s="101" t="str">
        <f t="shared" si="17"/>
        <v/>
      </c>
      <c r="Q36" s="101" t="str">
        <f t="shared" si="17"/>
        <v/>
      </c>
      <c r="R36" s="101" t="str">
        <f t="shared" si="17"/>
        <v/>
      </c>
      <c r="S36" s="102" t="str">
        <f t="shared" si="17"/>
        <v/>
      </c>
      <c r="Y36" t="s">
        <v>402</v>
      </c>
      <c r="AA36" t="s">
        <v>465</v>
      </c>
    </row>
    <row r="37" spans="2:40" ht="21" customHeight="1">
      <c r="B37" s="263" t="s">
        <v>399</v>
      </c>
      <c r="C37" s="264"/>
      <c r="D37" s="419" t="s">
        <v>402</v>
      </c>
      <c r="E37" s="420"/>
      <c r="F37" s="420"/>
      <c r="G37" s="420"/>
      <c r="H37" s="420"/>
      <c r="I37" s="420"/>
      <c r="J37" s="420"/>
      <c r="K37" s="420"/>
      <c r="L37" s="420"/>
      <c r="M37" s="420"/>
      <c r="N37" s="420"/>
      <c r="O37" s="420"/>
      <c r="P37" s="420"/>
      <c r="Q37" s="420"/>
      <c r="R37" s="420"/>
      <c r="S37" s="421"/>
      <c r="Y37">
        <v>1</v>
      </c>
      <c r="Z37">
        <v>2</v>
      </c>
      <c r="AA37">
        <v>3</v>
      </c>
      <c r="AB37">
        <v>4</v>
      </c>
      <c r="AC37">
        <v>5</v>
      </c>
      <c r="AD37">
        <v>6</v>
      </c>
      <c r="AE37">
        <v>7</v>
      </c>
      <c r="AF37">
        <v>8</v>
      </c>
    </row>
    <row r="38" spans="2:40" ht="21" customHeight="1" thickBot="1">
      <c r="B38" s="265"/>
      <c r="C38" s="266"/>
      <c r="D38" s="413" t="s">
        <v>403</v>
      </c>
      <c r="E38" s="414"/>
      <c r="F38" s="414" t="s">
        <v>404</v>
      </c>
      <c r="G38" s="414"/>
      <c r="H38" s="414" t="s">
        <v>405</v>
      </c>
      <c r="I38" s="414"/>
      <c r="J38" s="414" t="s">
        <v>406</v>
      </c>
      <c r="K38" s="394"/>
      <c r="L38" s="414" t="s">
        <v>407</v>
      </c>
      <c r="M38" s="414"/>
      <c r="N38" s="414" t="s">
        <v>462</v>
      </c>
      <c r="O38" s="414"/>
      <c r="P38" s="414" t="s">
        <v>463</v>
      </c>
      <c r="Q38" s="414"/>
      <c r="R38" s="394" t="s">
        <v>464</v>
      </c>
      <c r="S38" s="395"/>
      <c r="Y38" t="s">
        <v>403</v>
      </c>
      <c r="Z38" t="s">
        <v>404</v>
      </c>
      <c r="AA38" t="s">
        <v>405</v>
      </c>
      <c r="AB38" t="s">
        <v>406</v>
      </c>
      <c r="AC38" t="s">
        <v>407</v>
      </c>
      <c r="AD38" t="s">
        <v>462</v>
      </c>
      <c r="AE38" t="s">
        <v>463</v>
      </c>
      <c r="AF38" t="s">
        <v>464</v>
      </c>
    </row>
    <row r="39" spans="2:40" ht="21" customHeight="1">
      <c r="B39" s="375" t="s">
        <v>365</v>
      </c>
      <c r="C39" s="376"/>
      <c r="D39" s="116"/>
      <c r="E39" s="117"/>
      <c r="F39" s="117"/>
      <c r="G39" s="117"/>
      <c r="H39" s="117"/>
      <c r="I39" s="117"/>
      <c r="J39" s="117"/>
      <c r="K39" s="117"/>
      <c r="L39" s="117"/>
      <c r="M39" s="117"/>
      <c r="N39" s="117"/>
      <c r="O39" s="117"/>
      <c r="P39" s="117"/>
      <c r="Q39" s="117"/>
      <c r="R39" s="117"/>
      <c r="S39" s="118"/>
      <c r="T39" s="46" t="s">
        <v>412</v>
      </c>
      <c r="Y39" s="152" t="str">
        <f>IF(D39="","",CONCATENATE(D39,$AA$23,E39,$AA$17,D42,$AB$17,Y37))</f>
        <v/>
      </c>
      <c r="Z39" s="152" t="str">
        <f>IF(F39="","",CONCATENATE(F39,$AA$23,G39,$AA$17,F42,$AB$17,Z37))</f>
        <v/>
      </c>
      <c r="AA39" s="152" t="str">
        <f>IF(H39="","",CONCATENATE(H39,$AA$23,I39,$AA$17,H42,$AB$17,AA37))</f>
        <v/>
      </c>
      <c r="AB39" s="152" t="str">
        <f>IF(J39="","",CONCATENATE(J39,$AA$23,K39,$AA$17,J42,$AB$17,AB37))</f>
        <v/>
      </c>
      <c r="AC39" s="152" t="str">
        <f>IF(L39="","",CONCATENATE(L39,$AA$23,M39,$AA$17,L42,$AB$17,AC37))</f>
        <v/>
      </c>
      <c r="AD39" s="152" t="str">
        <f>IF(N39="","",CONCATENATE(N39,$AA$23,O39,$AA$17,N42,$AB$17,AD37))</f>
        <v/>
      </c>
      <c r="AE39" s="152" t="str">
        <f>IF(P39="","",CONCATENATE(P39,$AA$23,Q39,$AA$17,P42,$AB$17,AE37))</f>
        <v/>
      </c>
      <c r="AF39" s="152" t="str">
        <f>IF(R39="","",CONCATENATE(R39,$AA$23,S39,$AA$17,R42,$AB$17,AF37))</f>
        <v/>
      </c>
    </row>
    <row r="40" spans="2:40" ht="21" customHeight="1">
      <c r="B40" s="377" t="s">
        <v>366</v>
      </c>
      <c r="C40" s="378"/>
      <c r="D40" s="119"/>
      <c r="E40" s="120"/>
      <c r="F40" s="120"/>
      <c r="G40" s="120"/>
      <c r="H40" s="120"/>
      <c r="I40" s="120"/>
      <c r="J40" s="120"/>
      <c r="K40" s="120"/>
      <c r="L40" s="120"/>
      <c r="M40" s="120"/>
      <c r="N40" s="120"/>
      <c r="O40" s="120"/>
      <c r="P40" s="120"/>
      <c r="Q40" s="120"/>
      <c r="R40" s="120"/>
      <c r="S40" s="121"/>
      <c r="Y40">
        <f>D39</f>
        <v>0</v>
      </c>
      <c r="Z40">
        <f>F39</f>
        <v>0</v>
      </c>
      <c r="AA40">
        <f>H39</f>
        <v>0</v>
      </c>
      <c r="AB40">
        <f>J39</f>
        <v>0</v>
      </c>
      <c r="AC40">
        <f>L39</f>
        <v>0</v>
      </c>
      <c r="AD40">
        <f>N39</f>
        <v>0</v>
      </c>
      <c r="AE40">
        <f>P39</f>
        <v>0</v>
      </c>
      <c r="AF40">
        <f>R39</f>
        <v>0</v>
      </c>
    </row>
    <row r="41" spans="2:40" ht="21" customHeight="1">
      <c r="B41" s="379" t="s">
        <v>186</v>
      </c>
      <c r="C41" s="380"/>
      <c r="D41" s="381"/>
      <c r="E41" s="382"/>
      <c r="F41" s="382"/>
      <c r="G41" s="382"/>
      <c r="H41" s="382"/>
      <c r="I41" s="382"/>
      <c r="J41" s="382"/>
      <c r="K41" s="382"/>
      <c r="L41" s="382"/>
      <c r="M41" s="382"/>
      <c r="N41" s="382"/>
      <c r="O41" s="382"/>
      <c r="P41" s="382"/>
      <c r="Q41" s="382"/>
      <c r="R41" s="417"/>
      <c r="S41" s="418"/>
      <c r="T41" s="46" t="s">
        <v>411</v>
      </c>
      <c r="Y41">
        <f>E39</f>
        <v>0</v>
      </c>
      <c r="Z41">
        <f>G39</f>
        <v>0</v>
      </c>
      <c r="AA41">
        <f>I39</f>
        <v>0</v>
      </c>
      <c r="AB41">
        <f>K39</f>
        <v>0</v>
      </c>
      <c r="AC41">
        <f>M39</f>
        <v>0</v>
      </c>
      <c r="AD41">
        <f>O39</f>
        <v>0</v>
      </c>
      <c r="AE41">
        <f>Q39</f>
        <v>0</v>
      </c>
      <c r="AF41">
        <f>S39</f>
        <v>0</v>
      </c>
    </row>
    <row r="42" spans="2:40" ht="21" customHeight="1" thickBot="1">
      <c r="B42" s="399" t="s">
        <v>368</v>
      </c>
      <c r="C42" s="400"/>
      <c r="D42" s="396" t="str">
        <f>IF(D41="","",HLOOKUP(D41,$E$15:$N$16,2,0))</f>
        <v/>
      </c>
      <c r="E42" s="374"/>
      <c r="F42" s="374" t="str">
        <f>IF(F41="","",HLOOKUP(F41,$E$15:$N$16,2,0))</f>
        <v/>
      </c>
      <c r="G42" s="374"/>
      <c r="H42" s="374" t="str">
        <f>IF(H41="","",HLOOKUP(H41,$E$15:$N$16,2,0))</f>
        <v/>
      </c>
      <c r="I42" s="374"/>
      <c r="J42" s="374" t="str">
        <f>IF(J41="","",HLOOKUP(J41,$E$15:$N$16,2,0))</f>
        <v/>
      </c>
      <c r="K42" s="374"/>
      <c r="L42" s="374" t="str">
        <f>IF(L41="","",HLOOKUP(L41,$E$15:$N$16,2,0))</f>
        <v/>
      </c>
      <c r="M42" s="374"/>
      <c r="N42" s="374" t="str">
        <f>IF(N41="","",HLOOKUP(N41,$E$15:$N$16,2,0))</f>
        <v/>
      </c>
      <c r="O42" s="374"/>
      <c r="P42" s="374" t="str">
        <f>IF(P41="","",HLOOKUP(P41,$E$15:$N$16,2,0))</f>
        <v/>
      </c>
      <c r="Q42" s="374"/>
      <c r="R42" s="397" t="str">
        <f>IF(R41="","",HLOOKUP(R41,$E$15:$N$16,2,0))</f>
        <v/>
      </c>
      <c r="S42" s="398"/>
    </row>
    <row r="43" spans="2:40" ht="21" customHeight="1"/>
    <row r="44" spans="2:40" ht="21" customHeight="1" thickBot="1"/>
    <row r="45" spans="2:40" ht="21" customHeight="1">
      <c r="B45" s="436" t="s">
        <v>469</v>
      </c>
      <c r="C45" s="437"/>
      <c r="D45" s="182"/>
      <c r="E45" s="180" t="s">
        <v>205</v>
      </c>
      <c r="F45" s="175" t="s">
        <v>206</v>
      </c>
      <c r="G45" s="175" t="s">
        <v>37</v>
      </c>
      <c r="H45" s="175" t="s">
        <v>38</v>
      </c>
      <c r="I45" s="175" t="s">
        <v>39</v>
      </c>
      <c r="J45" s="175" t="s">
        <v>40</v>
      </c>
      <c r="K45" s="176"/>
      <c r="L45" s="177"/>
      <c r="M45" s="177"/>
      <c r="N45" s="178"/>
      <c r="O45" s="180" t="s">
        <v>400</v>
      </c>
      <c r="P45" s="175" t="s">
        <v>401</v>
      </c>
      <c r="Q45" s="175" t="s">
        <v>385</v>
      </c>
      <c r="R45" s="175" t="s">
        <v>386</v>
      </c>
      <c r="S45" s="175" t="s">
        <v>387</v>
      </c>
      <c r="T45" s="175" t="s">
        <v>388</v>
      </c>
      <c r="U45" s="176"/>
      <c r="V45" s="177"/>
      <c r="W45" s="177"/>
      <c r="X45" s="178"/>
    </row>
    <row r="46" spans="2:40" ht="21" customHeight="1">
      <c r="B46" s="438"/>
      <c r="C46" s="439"/>
      <c r="D46" s="168"/>
      <c r="E46" s="170" t="s">
        <v>375</v>
      </c>
      <c r="F46" s="166" t="s">
        <v>376</v>
      </c>
      <c r="G46" s="166" t="s">
        <v>377</v>
      </c>
      <c r="H46" s="166" t="s">
        <v>378</v>
      </c>
      <c r="I46" s="166" t="s">
        <v>379</v>
      </c>
      <c r="J46" s="166" t="s">
        <v>380</v>
      </c>
      <c r="K46" s="166" t="s">
        <v>473</v>
      </c>
      <c r="L46" s="166" t="s">
        <v>474</v>
      </c>
      <c r="M46" s="166" t="s">
        <v>475</v>
      </c>
      <c r="N46" s="169" t="s">
        <v>476</v>
      </c>
      <c r="O46" s="170" t="s">
        <v>389</v>
      </c>
      <c r="P46" s="166" t="s">
        <v>390</v>
      </c>
      <c r="Q46" s="166" t="s">
        <v>391</v>
      </c>
      <c r="R46" s="166" t="s">
        <v>392</v>
      </c>
      <c r="S46" s="166" t="s">
        <v>393</v>
      </c>
      <c r="T46" s="166" t="s">
        <v>394</v>
      </c>
      <c r="U46" s="166" t="s">
        <v>403</v>
      </c>
      <c r="V46" s="166" t="s">
        <v>404</v>
      </c>
      <c r="W46" s="166" t="s">
        <v>405</v>
      </c>
      <c r="X46" s="169" t="s">
        <v>406</v>
      </c>
    </row>
    <row r="47" spans="2:40" ht="21" customHeight="1">
      <c r="B47" s="170" t="s">
        <v>470</v>
      </c>
      <c r="C47" s="166" t="s">
        <v>471</v>
      </c>
      <c r="D47" s="179" t="s">
        <v>472</v>
      </c>
      <c r="E47" s="170" t="s">
        <v>381</v>
      </c>
      <c r="F47" s="166" t="s">
        <v>382</v>
      </c>
      <c r="G47" s="166" t="s">
        <v>383</v>
      </c>
      <c r="H47" s="166" t="s">
        <v>384</v>
      </c>
      <c r="I47" s="166"/>
      <c r="J47" s="166"/>
      <c r="K47" s="166" t="s">
        <v>477</v>
      </c>
      <c r="L47" s="166" t="s">
        <v>478</v>
      </c>
      <c r="M47" s="166" t="s">
        <v>479</v>
      </c>
      <c r="N47" s="169" t="s">
        <v>480</v>
      </c>
      <c r="O47" s="170" t="s">
        <v>395</v>
      </c>
      <c r="P47" s="166" t="s">
        <v>396</v>
      </c>
      <c r="Q47" s="166" t="s">
        <v>397</v>
      </c>
      <c r="R47" s="166" t="s">
        <v>398</v>
      </c>
      <c r="S47" s="166"/>
      <c r="T47" s="166"/>
      <c r="U47" s="166" t="s">
        <v>407</v>
      </c>
      <c r="V47" s="166" t="s">
        <v>462</v>
      </c>
      <c r="W47" s="166" t="s">
        <v>463</v>
      </c>
      <c r="X47" s="169" t="s">
        <v>481</v>
      </c>
    </row>
    <row r="48" spans="2:40" ht="21" customHeight="1">
      <c r="B48" s="170" t="str">
        <f>D7</f>
        <v/>
      </c>
      <c r="C48" s="166">
        <f>クラブチーム用印刷シート!E21</f>
        <v>0</v>
      </c>
      <c r="D48" s="179">
        <f>V14</f>
        <v>0</v>
      </c>
      <c r="E48" s="170" t="str">
        <f>Y20</f>
        <v/>
      </c>
      <c r="F48" s="166" t="str">
        <f t="shared" ref="F48:J48" si="18">Z20</f>
        <v/>
      </c>
      <c r="G48" s="166" t="str">
        <f t="shared" si="18"/>
        <v/>
      </c>
      <c r="H48" s="166" t="str">
        <f t="shared" si="18"/>
        <v/>
      </c>
      <c r="I48" s="166" t="str">
        <f t="shared" si="18"/>
        <v/>
      </c>
      <c r="J48" s="166" t="str">
        <f t="shared" si="18"/>
        <v/>
      </c>
      <c r="K48" s="166" t="str">
        <f>Y26</f>
        <v/>
      </c>
      <c r="L48" s="166" t="str">
        <f t="shared" ref="L48:N48" si="19">Z26</f>
        <v/>
      </c>
      <c r="M48" s="166" t="str">
        <f t="shared" si="19"/>
        <v/>
      </c>
      <c r="N48" s="169" t="str">
        <f t="shared" si="19"/>
        <v/>
      </c>
      <c r="O48" s="170" t="str">
        <f>Y33</f>
        <v/>
      </c>
      <c r="P48" s="166" t="str">
        <f t="shared" ref="P48:T48" si="20">Z33</f>
        <v/>
      </c>
      <c r="Q48" s="166" t="str">
        <f t="shared" si="20"/>
        <v/>
      </c>
      <c r="R48" s="166" t="str">
        <f t="shared" si="20"/>
        <v/>
      </c>
      <c r="S48" s="166" t="str">
        <f t="shared" si="20"/>
        <v/>
      </c>
      <c r="T48" s="166" t="str">
        <f t="shared" si="20"/>
        <v/>
      </c>
      <c r="U48" s="166" t="str">
        <f>Y39</f>
        <v/>
      </c>
      <c r="V48" s="166" t="str">
        <f t="shared" ref="V48:X48" si="21">Z39</f>
        <v/>
      </c>
      <c r="W48" s="166" t="str">
        <f t="shared" si="21"/>
        <v/>
      </c>
      <c r="X48" s="169" t="str">
        <f t="shared" si="21"/>
        <v/>
      </c>
    </row>
    <row r="49" spans="2:28" ht="21" customHeight="1">
      <c r="B49" s="171"/>
      <c r="C49" s="167"/>
      <c r="D49" s="167"/>
      <c r="E49" s="170" t="str">
        <f>AE20</f>
        <v/>
      </c>
      <c r="F49" s="166" t="str">
        <f t="shared" ref="F49:J49" si="22">AF20</f>
        <v/>
      </c>
      <c r="G49" s="166" t="str">
        <f t="shared" si="22"/>
        <v/>
      </c>
      <c r="H49" s="166" t="str">
        <f t="shared" si="22"/>
        <v/>
      </c>
      <c r="I49" s="166" t="str">
        <f t="shared" si="22"/>
        <v/>
      </c>
      <c r="J49" s="166" t="str">
        <f t="shared" si="22"/>
        <v/>
      </c>
      <c r="K49" s="166" t="str">
        <f>AC26</f>
        <v/>
      </c>
      <c r="L49" s="166" t="str">
        <f t="shared" ref="L49:N49" si="23">AD26</f>
        <v/>
      </c>
      <c r="M49" s="166" t="str">
        <f t="shared" si="23"/>
        <v/>
      </c>
      <c r="N49" s="169" t="str">
        <f t="shared" si="23"/>
        <v/>
      </c>
      <c r="O49" s="170" t="str">
        <f>AE33</f>
        <v/>
      </c>
      <c r="P49" s="166" t="str">
        <f t="shared" ref="P49:T49" si="24">AF33</f>
        <v/>
      </c>
      <c r="Q49" s="166" t="str">
        <f t="shared" si="24"/>
        <v/>
      </c>
      <c r="R49" s="166" t="str">
        <f t="shared" si="24"/>
        <v/>
      </c>
      <c r="S49" s="166" t="str">
        <f t="shared" si="24"/>
        <v/>
      </c>
      <c r="T49" s="166" t="str">
        <f t="shared" si="24"/>
        <v/>
      </c>
      <c r="U49" s="166" t="str">
        <f>AC39</f>
        <v/>
      </c>
      <c r="V49" s="166" t="str">
        <f t="shared" ref="V49:X49" si="25">AD39</f>
        <v/>
      </c>
      <c r="W49" s="166" t="str">
        <f t="shared" si="25"/>
        <v/>
      </c>
      <c r="X49" s="169" t="str">
        <f t="shared" si="25"/>
        <v/>
      </c>
    </row>
    <row r="50" spans="2:28" ht="21" customHeight="1" thickBot="1">
      <c r="B50" s="111"/>
      <c r="C50" s="172"/>
      <c r="D50" s="172"/>
      <c r="E50" s="181" t="str">
        <f>AK20</f>
        <v/>
      </c>
      <c r="F50" s="173" t="str">
        <f t="shared" ref="F50:H50" si="26">AL20</f>
        <v/>
      </c>
      <c r="G50" s="173" t="str">
        <f t="shared" si="26"/>
        <v/>
      </c>
      <c r="H50" s="173" t="str">
        <f t="shared" si="26"/>
        <v/>
      </c>
      <c r="I50" s="173"/>
      <c r="J50" s="173"/>
      <c r="K50" s="173"/>
      <c r="L50" s="173"/>
      <c r="M50" s="173"/>
      <c r="N50" s="174"/>
      <c r="O50" s="181" t="str">
        <f>AK33</f>
        <v/>
      </c>
      <c r="P50" s="173" t="str">
        <f t="shared" ref="P50:R50" si="27">AL33</f>
        <v/>
      </c>
      <c r="Q50" s="173" t="str">
        <f t="shared" si="27"/>
        <v/>
      </c>
      <c r="R50" s="173" t="str">
        <f t="shared" si="27"/>
        <v/>
      </c>
      <c r="S50" s="173"/>
      <c r="T50" s="173"/>
      <c r="U50" s="173"/>
      <c r="V50" s="173"/>
      <c r="W50" s="173"/>
      <c r="X50" s="174"/>
    </row>
    <row r="51" spans="2:28" ht="13.5" thickBot="1"/>
    <row r="52" spans="2:28" s="15" customFormat="1" ht="19.5" thickTop="1">
      <c r="B52" s="334" t="s">
        <v>70</v>
      </c>
      <c r="C52" s="334"/>
      <c r="D52" s="334"/>
      <c r="E52" s="334"/>
      <c r="F52" s="334"/>
      <c r="G52" s="334"/>
      <c r="H52" s="334"/>
      <c r="I52" s="334"/>
      <c r="J52" s="334"/>
      <c r="K52" s="334"/>
      <c r="L52" s="334"/>
    </row>
    <row r="53" spans="2:28" ht="13.5" thickBot="1"/>
    <row r="54" spans="2:28" ht="21" customHeight="1" thickBot="1">
      <c r="B54" s="424" t="s">
        <v>180</v>
      </c>
      <c r="C54" s="425"/>
      <c r="D54" s="426" t="s">
        <v>487</v>
      </c>
      <c r="E54" s="427"/>
      <c r="F54" s="427"/>
      <c r="G54" s="427"/>
      <c r="H54" s="427"/>
      <c r="I54" s="428"/>
      <c r="J54" s="46"/>
      <c r="R54" s="13"/>
      <c r="U54" s="13"/>
      <c r="W54" s="13"/>
    </row>
    <row r="55" spans="2:28" ht="21" customHeight="1">
      <c r="B55" s="415" t="s">
        <v>182</v>
      </c>
      <c r="C55" s="274"/>
      <c r="D55" s="429" t="s">
        <v>488</v>
      </c>
      <c r="E55" s="430"/>
      <c r="F55" s="430"/>
      <c r="G55" s="430"/>
      <c r="H55" s="430"/>
      <c r="I55" s="431"/>
      <c r="J55" s="46"/>
      <c r="P55" s="388" t="s">
        <v>58</v>
      </c>
      <c r="Q55" s="389"/>
      <c r="R55" s="136">
        <f>COUNTA(D67:S67)</f>
        <v>4</v>
      </c>
      <c r="S55" s="137" t="s">
        <v>62</v>
      </c>
      <c r="T55" s="13" t="s">
        <v>410</v>
      </c>
    </row>
    <row r="56" spans="2:28" ht="21" customHeight="1">
      <c r="B56" s="415" t="s">
        <v>171</v>
      </c>
      <c r="C56" s="274"/>
      <c r="D56" s="280" t="s">
        <v>489</v>
      </c>
      <c r="E56" s="281"/>
      <c r="F56" s="281"/>
      <c r="G56" s="281"/>
      <c r="H56" s="281"/>
      <c r="I56" s="416"/>
      <c r="J56" s="46"/>
      <c r="P56" s="387" t="s">
        <v>59</v>
      </c>
      <c r="Q56" s="277"/>
      <c r="R56" s="81">
        <f>COUNTA(D73:S73)/2</f>
        <v>2</v>
      </c>
      <c r="S56" s="138" t="s">
        <v>63</v>
      </c>
      <c r="T56" s="13"/>
    </row>
    <row r="57" spans="2:28" ht="21" customHeight="1">
      <c r="B57" s="415" t="s">
        <v>172</v>
      </c>
      <c r="C57" s="274"/>
      <c r="D57" s="280" t="s">
        <v>490</v>
      </c>
      <c r="E57" s="281"/>
      <c r="F57" s="281"/>
      <c r="G57" s="281"/>
      <c r="H57" s="281"/>
      <c r="I57" s="416"/>
      <c r="J57" s="46" t="s">
        <v>408</v>
      </c>
      <c r="P57" s="387" t="s">
        <v>60</v>
      </c>
      <c r="Q57" s="277"/>
      <c r="R57" s="81">
        <f>COUNTA(D80:S80)</f>
        <v>0</v>
      </c>
      <c r="S57" s="138" t="s">
        <v>62</v>
      </c>
    </row>
    <row r="58" spans="2:28" ht="21" customHeight="1" thickBot="1">
      <c r="B58" s="432" t="s">
        <v>160</v>
      </c>
      <c r="C58" s="299"/>
      <c r="D58" s="302" t="s">
        <v>489</v>
      </c>
      <c r="E58" s="303"/>
      <c r="F58" s="303"/>
      <c r="G58" s="303"/>
      <c r="H58" s="303"/>
      <c r="I58" s="433"/>
      <c r="J58" s="13" t="s">
        <v>173</v>
      </c>
      <c r="P58" s="385" t="s">
        <v>61</v>
      </c>
      <c r="Q58" s="386"/>
      <c r="R58" s="139">
        <f>COUNTA(D86:S86)/2</f>
        <v>0</v>
      </c>
      <c r="S58" s="140" t="s">
        <v>63</v>
      </c>
    </row>
    <row r="59" spans="2:28" ht="21" customHeight="1" thickBot="1">
      <c r="B59" s="401" t="s">
        <v>161</v>
      </c>
      <c r="C59" s="402"/>
      <c r="D59" s="403"/>
      <c r="E59" s="404"/>
      <c r="F59" s="404"/>
      <c r="G59" s="404"/>
      <c r="H59" s="404"/>
      <c r="I59" s="405"/>
      <c r="J59" s="13" t="s">
        <v>174</v>
      </c>
      <c r="T59" s="13" t="s">
        <v>67</v>
      </c>
    </row>
    <row r="60" spans="2:28" ht="21" customHeight="1" thickBot="1">
      <c r="P60" s="263" t="s">
        <v>71</v>
      </c>
      <c r="Q60" s="383"/>
      <c r="R60" s="132" t="s">
        <v>73</v>
      </c>
      <c r="S60" s="132" t="s">
        <v>74</v>
      </c>
      <c r="T60" s="390" t="s">
        <v>72</v>
      </c>
      <c r="U60" s="391"/>
      <c r="V60" s="133" t="s">
        <v>75</v>
      </c>
    </row>
    <row r="61" spans="2:28" ht="21" customHeight="1" thickBot="1">
      <c r="B61" s="434" t="s">
        <v>369</v>
      </c>
      <c r="C61" s="435"/>
      <c r="D61" s="129" t="s">
        <v>373</v>
      </c>
      <c r="E61" s="127">
        <v>1</v>
      </c>
      <c r="F61" s="127">
        <v>2</v>
      </c>
      <c r="G61" s="127">
        <v>3</v>
      </c>
      <c r="H61" s="127">
        <v>4</v>
      </c>
      <c r="I61" s="127">
        <v>5</v>
      </c>
      <c r="J61" s="127">
        <v>6</v>
      </c>
      <c r="K61" s="127">
        <v>7</v>
      </c>
      <c r="L61" s="127">
        <v>8</v>
      </c>
      <c r="M61" s="127">
        <v>9</v>
      </c>
      <c r="N61" s="128">
        <v>10</v>
      </c>
      <c r="P61" s="265"/>
      <c r="Q61" s="384"/>
      <c r="R61" s="134">
        <v>2</v>
      </c>
      <c r="S61" s="134">
        <v>0</v>
      </c>
      <c r="T61" s="392">
        <v>1</v>
      </c>
      <c r="U61" s="393"/>
      <c r="V61" s="135">
        <f>R61+S61+T61</f>
        <v>3</v>
      </c>
    </row>
    <row r="62" spans="2:28" ht="87.5" customHeight="1">
      <c r="B62" s="406" t="s">
        <v>370</v>
      </c>
      <c r="C62" s="407"/>
      <c r="D62" s="130" t="s">
        <v>371</v>
      </c>
      <c r="E62" s="125" t="s">
        <v>491</v>
      </c>
      <c r="F62" s="125" t="s">
        <v>493</v>
      </c>
      <c r="G62" s="125"/>
      <c r="H62" s="125"/>
      <c r="I62" s="125"/>
      <c r="J62" s="125"/>
      <c r="K62" s="125"/>
      <c r="L62" s="125"/>
      <c r="M62" s="125"/>
      <c r="N62" s="126"/>
      <c r="Y62" t="s">
        <v>466</v>
      </c>
      <c r="Z62" t="s">
        <v>467</v>
      </c>
    </row>
    <row r="63" spans="2:28" ht="40.5" customHeight="1" thickBot="1">
      <c r="B63" s="408" t="s">
        <v>413</v>
      </c>
      <c r="C63" s="409"/>
      <c r="D63" s="131" t="s">
        <v>374</v>
      </c>
      <c r="E63" s="123" t="s">
        <v>492</v>
      </c>
      <c r="F63" s="123" t="s">
        <v>494</v>
      </c>
      <c r="G63" s="123"/>
      <c r="H63" s="123"/>
      <c r="I63" s="123"/>
      <c r="J63" s="123"/>
      <c r="K63" s="123"/>
      <c r="L63" s="123"/>
      <c r="M63" s="123"/>
      <c r="N63" s="124"/>
    </row>
    <row r="64" spans="2:28" ht="21" customHeight="1" thickBot="1">
      <c r="D64" s="13"/>
      <c r="Y64" t="s">
        <v>54</v>
      </c>
      <c r="AA64" t="s">
        <v>459</v>
      </c>
      <c r="AB64" t="s">
        <v>460</v>
      </c>
    </row>
    <row r="65" spans="1:40" ht="21" customHeight="1">
      <c r="B65" s="263" t="s">
        <v>372</v>
      </c>
      <c r="C65" s="264"/>
      <c r="D65" s="410" t="s">
        <v>54</v>
      </c>
      <c r="E65" s="411"/>
      <c r="F65" s="411"/>
      <c r="G65" s="411"/>
      <c r="H65" s="411"/>
      <c r="I65" s="411"/>
      <c r="J65" s="411"/>
      <c r="K65" s="411"/>
      <c r="L65" s="411"/>
      <c r="M65" s="411"/>
      <c r="N65" s="411"/>
      <c r="O65" s="411"/>
      <c r="P65" s="411"/>
      <c r="Q65" s="411"/>
      <c r="R65" s="411"/>
      <c r="S65" s="412"/>
      <c r="Y65" t="s">
        <v>457</v>
      </c>
      <c r="Z65" t="s">
        <v>458</v>
      </c>
      <c r="AA65">
        <v>1</v>
      </c>
      <c r="AB65">
        <v>2</v>
      </c>
      <c r="AC65">
        <v>3</v>
      </c>
      <c r="AD65">
        <v>4</v>
      </c>
      <c r="AE65">
        <v>5</v>
      </c>
      <c r="AF65">
        <v>6</v>
      </c>
      <c r="AG65">
        <v>7</v>
      </c>
      <c r="AH65">
        <v>8</v>
      </c>
      <c r="AI65">
        <v>9</v>
      </c>
      <c r="AJ65">
        <v>10</v>
      </c>
      <c r="AK65">
        <v>11</v>
      </c>
      <c r="AL65">
        <v>12</v>
      </c>
      <c r="AM65">
        <v>13</v>
      </c>
      <c r="AN65">
        <v>14</v>
      </c>
    </row>
    <row r="66" spans="1:40" s="1" customFormat="1" ht="21" customHeight="1" thickBot="1">
      <c r="A66"/>
      <c r="B66" s="265"/>
      <c r="C66" s="266"/>
      <c r="D66" s="112" t="s">
        <v>205</v>
      </c>
      <c r="E66" s="113" t="s">
        <v>206</v>
      </c>
      <c r="F66" s="114" t="s">
        <v>37</v>
      </c>
      <c r="G66" s="113" t="s">
        <v>38</v>
      </c>
      <c r="H66" s="113" t="s">
        <v>39</v>
      </c>
      <c r="I66" s="113" t="s">
        <v>40</v>
      </c>
      <c r="J66" s="113" t="s">
        <v>375</v>
      </c>
      <c r="K66" s="113" t="s">
        <v>376</v>
      </c>
      <c r="L66" s="113" t="s">
        <v>377</v>
      </c>
      <c r="M66" s="113" t="s">
        <v>378</v>
      </c>
      <c r="N66" s="113" t="s">
        <v>379</v>
      </c>
      <c r="O66" s="113" t="s">
        <v>380</v>
      </c>
      <c r="P66" s="113" t="s">
        <v>381</v>
      </c>
      <c r="Q66" s="113" t="s">
        <v>382</v>
      </c>
      <c r="R66" s="113" t="s">
        <v>383</v>
      </c>
      <c r="S66" s="115" t="s">
        <v>384</v>
      </c>
      <c r="Y66" s="1" t="s">
        <v>205</v>
      </c>
      <c r="Z66" s="1" t="s">
        <v>206</v>
      </c>
      <c r="AA66" s="1" t="s">
        <v>37</v>
      </c>
      <c r="AB66" s="1" t="s">
        <v>38</v>
      </c>
      <c r="AC66" s="1" t="s">
        <v>39</v>
      </c>
      <c r="AD66" s="1" t="s">
        <v>40</v>
      </c>
      <c r="AE66" s="1" t="s">
        <v>375</v>
      </c>
      <c r="AF66" s="1" t="s">
        <v>376</v>
      </c>
      <c r="AG66" s="1" t="s">
        <v>377</v>
      </c>
      <c r="AH66" s="1" t="s">
        <v>378</v>
      </c>
      <c r="AI66" s="1" t="s">
        <v>379</v>
      </c>
      <c r="AJ66" s="1" t="s">
        <v>380</v>
      </c>
      <c r="AK66" s="1" t="s">
        <v>381</v>
      </c>
      <c r="AL66" s="1" t="s">
        <v>382</v>
      </c>
      <c r="AM66" s="1" t="s">
        <v>383</v>
      </c>
      <c r="AN66" s="1" t="s">
        <v>384</v>
      </c>
    </row>
    <row r="67" spans="1:40" ht="21" customHeight="1">
      <c r="B67" s="375" t="s">
        <v>365</v>
      </c>
      <c r="C67" s="376"/>
      <c r="D67" s="106"/>
      <c r="E67" s="107"/>
      <c r="F67" s="108" t="s">
        <v>495</v>
      </c>
      <c r="G67" s="109" t="s">
        <v>496</v>
      </c>
      <c r="H67" s="109" t="s">
        <v>497</v>
      </c>
      <c r="I67" s="109" t="s">
        <v>498</v>
      </c>
      <c r="J67" s="109"/>
      <c r="K67" s="109"/>
      <c r="L67" s="109"/>
      <c r="M67" s="109"/>
      <c r="N67" s="109"/>
      <c r="O67" s="109"/>
      <c r="P67" s="109"/>
      <c r="Q67" s="109"/>
      <c r="R67" s="109"/>
      <c r="S67" s="110"/>
      <c r="Y67" s="152" t="str">
        <f>IF(D67="","",CONCATENATE(D67,$AA$17,D70,$AB$17,Y65))</f>
        <v/>
      </c>
      <c r="Z67" s="152" t="str">
        <f t="shared" ref="Z67" si="28">IF(E67="","",CONCATENATE(E67,$AA$17,E70,$AB$17,Z65))</f>
        <v/>
      </c>
      <c r="AA67" s="152" t="str">
        <f t="shared" ref="AA67" si="29">IF(F67="","",CONCATENATE(F67,$AA$17,F70,$AB$17,AA65))</f>
        <v>旭南　太郎(旭　南)1</v>
      </c>
      <c r="AB67" s="152" t="str">
        <f t="shared" ref="AB67" si="30">IF(G67="","",CONCATENATE(G67,$AA$17,G70,$AB$17,AB65))</f>
        <v>旭南　次郎(旭　南)2</v>
      </c>
      <c r="AC67" s="152" t="str">
        <f t="shared" ref="AC67" si="31">IF(H67="","",CONCATENATE(H67,$AA$17,H70,$AB$17,AC65))</f>
        <v>中部　太郎(知多中部)3</v>
      </c>
      <c r="AD67" s="152" t="str">
        <f t="shared" ref="AD67" si="32">IF(I67="","",CONCATENATE(I67,$AA$17,I70,$AB$17,AD65))</f>
        <v>中部　三郎(知多中部)4</v>
      </c>
      <c r="AE67" s="152" t="str">
        <f t="shared" ref="AE67" si="33">IF(J67="","",CONCATENATE(J67,$AA$17,J70,$AB$17,AE65))</f>
        <v/>
      </c>
      <c r="AF67" s="152" t="str">
        <f t="shared" ref="AF67" si="34">IF(K67="","",CONCATENATE(K67,$AA$17,K70,$AB$17,AF65))</f>
        <v/>
      </c>
      <c r="AG67" s="152" t="str">
        <f t="shared" ref="AG67" si="35">IF(L67="","",CONCATENATE(L67,$AA$17,L70,$AB$17,AG65))</f>
        <v/>
      </c>
      <c r="AH67" s="152" t="str">
        <f t="shared" ref="AH67" si="36">IF(M67="","",CONCATENATE(M67,$AA$17,M70,$AB$17,AH65))</f>
        <v/>
      </c>
      <c r="AI67" s="152" t="str">
        <f t="shared" ref="AI67" si="37">IF(N67="","",CONCATENATE(N67,$AA$17,N70,$AB$17,AI65))</f>
        <v/>
      </c>
      <c r="AJ67" s="152" t="str">
        <f t="shared" ref="AJ67" si="38">IF(O67="","",CONCATENATE(O67,$AA$17,O70,$AB$17,AJ65))</f>
        <v/>
      </c>
      <c r="AK67" s="152" t="str">
        <f t="shared" ref="AK67" si="39">IF(P67="","",CONCATENATE(P67,$AA$17,P70,$AB$17,AK65))</f>
        <v/>
      </c>
      <c r="AL67" s="152" t="str">
        <f t="shared" ref="AL67" si="40">IF(Q67="","",CONCATENATE(Q67,$AA$17,Q70,$AB$17,AL65))</f>
        <v/>
      </c>
      <c r="AM67" s="152" t="str">
        <f t="shared" ref="AM67" si="41">IF(R67="","",CONCATENATE(R67,$AA$17,R70,$AB$17,AM65))</f>
        <v/>
      </c>
      <c r="AN67" s="152" t="str">
        <f t="shared" ref="AN67" si="42">IF(S67="","",CONCATENATE(S67,$AA$17,S70,$AB$17,AN65))</f>
        <v/>
      </c>
    </row>
    <row r="68" spans="1:40" ht="21" customHeight="1">
      <c r="B68" s="377" t="s">
        <v>366</v>
      </c>
      <c r="C68" s="378"/>
      <c r="D68" s="103"/>
      <c r="E68" s="88"/>
      <c r="F68" s="6">
        <v>2</v>
      </c>
      <c r="G68" s="4">
        <v>1</v>
      </c>
      <c r="H68" s="4">
        <v>3</v>
      </c>
      <c r="I68" s="4">
        <v>1</v>
      </c>
      <c r="J68" s="4"/>
      <c r="K68" s="4"/>
      <c r="L68" s="4"/>
      <c r="M68" s="4"/>
      <c r="N68" s="4"/>
      <c r="O68" s="4"/>
      <c r="P68" s="4"/>
      <c r="Q68" s="4"/>
      <c r="R68" s="4"/>
      <c r="S68" s="97"/>
    </row>
    <row r="69" spans="1:40" ht="16" customHeight="1">
      <c r="B69" s="379" t="s">
        <v>186</v>
      </c>
      <c r="C69" s="380"/>
      <c r="D69" s="104"/>
      <c r="E69" s="95"/>
      <c r="F69" s="93" t="s">
        <v>491</v>
      </c>
      <c r="G69" s="94" t="s">
        <v>491</v>
      </c>
      <c r="H69" s="94" t="s">
        <v>493</v>
      </c>
      <c r="I69" s="94" t="s">
        <v>493</v>
      </c>
      <c r="J69" s="94"/>
      <c r="K69" s="94"/>
      <c r="L69" s="94"/>
      <c r="M69" s="94"/>
      <c r="N69" s="94"/>
      <c r="O69" s="94"/>
      <c r="P69" s="94"/>
      <c r="Q69" s="94"/>
      <c r="R69" s="94"/>
      <c r="S69" s="98"/>
      <c r="T69" s="46" t="s">
        <v>411</v>
      </c>
    </row>
    <row r="70" spans="1:40" ht="21" customHeight="1" thickBot="1">
      <c r="B70" s="399" t="s">
        <v>368</v>
      </c>
      <c r="C70" s="400"/>
      <c r="D70" s="105" t="str">
        <f t="shared" ref="D70:E70" si="43">IF(D69="","",HLOOKUP(D69,$E$62:$N$63,2,0))</f>
        <v/>
      </c>
      <c r="E70" s="99" t="str">
        <f t="shared" si="43"/>
        <v/>
      </c>
      <c r="F70" s="100" t="str">
        <f>IF(F69="","",HLOOKUP(F69,$E$62:$N$63,2,0))</f>
        <v>旭　南</v>
      </c>
      <c r="G70" s="101" t="str">
        <f t="shared" ref="G70:S70" si="44">IF(G69="","",HLOOKUP(G69,$E$62:$N$63,2,0))</f>
        <v>旭　南</v>
      </c>
      <c r="H70" s="101" t="str">
        <f t="shared" si="44"/>
        <v>知多中部</v>
      </c>
      <c r="I70" s="101" t="str">
        <f t="shared" si="44"/>
        <v>知多中部</v>
      </c>
      <c r="J70" s="101" t="str">
        <f t="shared" si="44"/>
        <v/>
      </c>
      <c r="K70" s="101" t="str">
        <f t="shared" si="44"/>
        <v/>
      </c>
      <c r="L70" s="101" t="str">
        <f t="shared" si="44"/>
        <v/>
      </c>
      <c r="M70" s="101" t="str">
        <f t="shared" si="44"/>
        <v/>
      </c>
      <c r="N70" s="101" t="str">
        <f t="shared" si="44"/>
        <v/>
      </c>
      <c r="O70" s="101" t="str">
        <f t="shared" si="44"/>
        <v/>
      </c>
      <c r="P70" s="101" t="str">
        <f t="shared" si="44"/>
        <v/>
      </c>
      <c r="Q70" s="101" t="str">
        <f t="shared" si="44"/>
        <v/>
      </c>
      <c r="R70" s="101" t="str">
        <f t="shared" si="44"/>
        <v/>
      </c>
      <c r="S70" s="102" t="str">
        <f t="shared" si="44"/>
        <v/>
      </c>
      <c r="Y70" t="s">
        <v>55</v>
      </c>
      <c r="AA70" t="s">
        <v>465</v>
      </c>
    </row>
    <row r="71" spans="1:40" ht="21" customHeight="1">
      <c r="B71" s="263" t="s">
        <v>372</v>
      </c>
      <c r="C71" s="264"/>
      <c r="D71" s="410" t="s">
        <v>55</v>
      </c>
      <c r="E71" s="411"/>
      <c r="F71" s="411"/>
      <c r="G71" s="411"/>
      <c r="H71" s="411"/>
      <c r="I71" s="411"/>
      <c r="J71" s="411"/>
      <c r="K71" s="411"/>
      <c r="L71" s="411"/>
      <c r="M71" s="411"/>
      <c r="N71" s="411"/>
      <c r="O71" s="411"/>
      <c r="P71" s="411"/>
      <c r="Q71" s="411"/>
      <c r="R71" s="411"/>
      <c r="S71" s="412"/>
      <c r="Y71">
        <v>1</v>
      </c>
      <c r="Z71">
        <v>2</v>
      </c>
      <c r="AA71">
        <v>3</v>
      </c>
      <c r="AB71">
        <v>4</v>
      </c>
      <c r="AC71">
        <v>5</v>
      </c>
      <c r="AD71">
        <v>6</v>
      </c>
      <c r="AE71">
        <v>7</v>
      </c>
      <c r="AF71">
        <v>8</v>
      </c>
    </row>
    <row r="72" spans="1:40" ht="21" customHeight="1" thickBot="1">
      <c r="B72" s="265"/>
      <c r="C72" s="266"/>
      <c r="D72" s="413" t="s">
        <v>41</v>
      </c>
      <c r="E72" s="414"/>
      <c r="F72" s="414" t="s">
        <v>42</v>
      </c>
      <c r="G72" s="414"/>
      <c r="H72" s="414" t="s">
        <v>43</v>
      </c>
      <c r="I72" s="414"/>
      <c r="J72" s="414" t="s">
        <v>44</v>
      </c>
      <c r="K72" s="394"/>
      <c r="L72" s="414" t="s">
        <v>223</v>
      </c>
      <c r="M72" s="414"/>
      <c r="N72" s="414" t="s">
        <v>224</v>
      </c>
      <c r="O72" s="414"/>
      <c r="P72" s="414" t="s">
        <v>414</v>
      </c>
      <c r="Q72" s="414"/>
      <c r="R72" s="394" t="s">
        <v>461</v>
      </c>
      <c r="S72" s="395"/>
      <c r="Y72" t="s">
        <v>473</v>
      </c>
      <c r="Z72" t="s">
        <v>474</v>
      </c>
      <c r="AA72" t="s">
        <v>475</v>
      </c>
      <c r="AB72" t="s">
        <v>476</v>
      </c>
      <c r="AC72" t="s">
        <v>223</v>
      </c>
      <c r="AD72" t="s">
        <v>224</v>
      </c>
      <c r="AE72" t="s">
        <v>414</v>
      </c>
      <c r="AF72" t="s">
        <v>461</v>
      </c>
    </row>
    <row r="73" spans="1:40" ht="21" customHeight="1">
      <c r="B73" s="375" t="s">
        <v>365</v>
      </c>
      <c r="C73" s="376"/>
      <c r="D73" s="116" t="s">
        <v>495</v>
      </c>
      <c r="E73" s="117" t="s">
        <v>496</v>
      </c>
      <c r="F73" s="117" t="s">
        <v>497</v>
      </c>
      <c r="G73" s="117" t="s">
        <v>498</v>
      </c>
      <c r="H73" s="117"/>
      <c r="I73" s="117"/>
      <c r="J73" s="117"/>
      <c r="K73" s="117"/>
      <c r="L73" s="117"/>
      <c r="M73" s="117"/>
      <c r="N73" s="117"/>
      <c r="O73" s="117"/>
      <c r="P73" s="117"/>
      <c r="Q73" s="117"/>
      <c r="R73" s="117"/>
      <c r="S73" s="118"/>
      <c r="T73" s="46" t="s">
        <v>412</v>
      </c>
      <c r="Y73" s="152" t="str">
        <f>IF(D73="","",CONCATENATE(D73,$AA$23,E73,$AA$17,D76,$AB$17,Y71))</f>
        <v>旭南　太郎・旭南　次郎(旭　南)1</v>
      </c>
      <c r="Z73" s="152" t="str">
        <f>IF(F73="","",CONCATENATE(F73,$AA$23,G73,$AA$17,F76,$AB$17,Z71))</f>
        <v>中部　太郎・中部　三郎(知多中部)2</v>
      </c>
      <c r="AA73" s="152" t="str">
        <f>IF(H73="","",CONCATENATE(H73,$AA$23,I73,$AA$17,H76,$AB$17,AA71))</f>
        <v/>
      </c>
      <c r="AB73" s="152" t="str">
        <f>IF(J73="","",CONCATENATE(J73,$AA$23,K73,$AA$17,J76,$AB$17,AB71))</f>
        <v/>
      </c>
      <c r="AC73" s="152" t="str">
        <f>IF(L73="","",CONCATENATE(L73,$AA$23,M73,$AA$17,L76,$AB$17,AC71))</f>
        <v/>
      </c>
      <c r="AD73" s="152" t="str">
        <f>IF(N73="","",CONCATENATE(N73,$AA$23,O73,$AA$17,N76,$AB$17,AD71))</f>
        <v/>
      </c>
      <c r="AE73" s="152" t="str">
        <f>IF(P73="","",CONCATENATE(P73,$AA$23,Q73,$AA$17,P76,$AB$17,AE71))</f>
        <v/>
      </c>
      <c r="AF73" s="152" t="str">
        <f>IF(R73="","",CONCATENATE(R73,$AA$23,S73,$AA$17,R76,$AB$17,AF71))</f>
        <v/>
      </c>
    </row>
    <row r="74" spans="1:40" ht="21" customHeight="1">
      <c r="B74" s="377" t="s">
        <v>366</v>
      </c>
      <c r="C74" s="378"/>
      <c r="D74" s="119">
        <v>2</v>
      </c>
      <c r="E74" s="120">
        <v>1</v>
      </c>
      <c r="F74" s="120">
        <v>3</v>
      </c>
      <c r="G74" s="120">
        <v>1</v>
      </c>
      <c r="H74" s="120"/>
      <c r="I74" s="120"/>
      <c r="J74" s="120"/>
      <c r="K74" s="120"/>
      <c r="L74" s="120"/>
      <c r="M74" s="120"/>
      <c r="N74" s="120"/>
      <c r="O74" s="120"/>
      <c r="P74" s="120"/>
      <c r="Q74" s="120"/>
      <c r="R74" s="120"/>
      <c r="S74" s="121"/>
      <c r="Y74" t="str">
        <f>D73</f>
        <v>旭南　太郎</v>
      </c>
      <c r="Z74" t="str">
        <f>F73</f>
        <v>中部　太郎</v>
      </c>
      <c r="AA74">
        <f>H73</f>
        <v>0</v>
      </c>
      <c r="AB74">
        <f>J73</f>
        <v>0</v>
      </c>
      <c r="AC74">
        <f>L73</f>
        <v>0</v>
      </c>
      <c r="AD74">
        <f>N73</f>
        <v>0</v>
      </c>
      <c r="AE74">
        <f>P73</f>
        <v>0</v>
      </c>
      <c r="AF74">
        <f>R73</f>
        <v>0</v>
      </c>
    </row>
    <row r="75" spans="1:40" ht="21" customHeight="1">
      <c r="B75" s="379" t="s">
        <v>186</v>
      </c>
      <c r="C75" s="380"/>
      <c r="D75" s="381" t="s">
        <v>491</v>
      </c>
      <c r="E75" s="382"/>
      <c r="F75" s="382" t="s">
        <v>493</v>
      </c>
      <c r="G75" s="382"/>
      <c r="H75" s="382"/>
      <c r="I75" s="382"/>
      <c r="J75" s="382"/>
      <c r="K75" s="382"/>
      <c r="L75" s="382"/>
      <c r="M75" s="382"/>
      <c r="N75" s="382"/>
      <c r="O75" s="382"/>
      <c r="P75" s="382"/>
      <c r="Q75" s="382"/>
      <c r="R75" s="417"/>
      <c r="S75" s="418"/>
      <c r="T75" s="46" t="s">
        <v>411</v>
      </c>
      <c r="Y75" t="str">
        <f>E73</f>
        <v>旭南　次郎</v>
      </c>
      <c r="Z75" t="str">
        <f>G73</f>
        <v>中部　三郎</v>
      </c>
      <c r="AA75">
        <f>I73</f>
        <v>0</v>
      </c>
      <c r="AB75">
        <f>K73</f>
        <v>0</v>
      </c>
      <c r="AC75">
        <f>M73</f>
        <v>0</v>
      </c>
      <c r="AD75">
        <f>O73</f>
        <v>0</v>
      </c>
      <c r="AE75">
        <f>Q73</f>
        <v>0</v>
      </c>
      <c r="AF75">
        <f>S73</f>
        <v>0</v>
      </c>
    </row>
    <row r="76" spans="1:40" ht="21" customHeight="1" thickBot="1">
      <c r="B76" s="399" t="s">
        <v>368</v>
      </c>
      <c r="C76" s="400"/>
      <c r="D76" s="396" t="str">
        <f>IF(D75="","",HLOOKUP(D75,$E$62:$N$63,2,0))</f>
        <v>旭　南</v>
      </c>
      <c r="E76" s="374"/>
      <c r="F76" s="374" t="str">
        <f t="shared" ref="F76" si="45">IF(F75="","",HLOOKUP(F75,$E$62:$N$63,2,0))</f>
        <v>知多中部</v>
      </c>
      <c r="G76" s="374"/>
      <c r="H76" s="374" t="str">
        <f t="shared" ref="H76" si="46">IF(H75="","",HLOOKUP(H75,$E$62:$N$63,2,0))</f>
        <v/>
      </c>
      <c r="I76" s="374"/>
      <c r="J76" s="374" t="str">
        <f t="shared" ref="J76" si="47">IF(J75="","",HLOOKUP(J75,$E$62:$N$63,2,0))</f>
        <v/>
      </c>
      <c r="K76" s="374"/>
      <c r="L76" s="374" t="str">
        <f t="shared" ref="L76" si="48">IF(L75="","",HLOOKUP(L75,$E$62:$N$63,2,0))</f>
        <v/>
      </c>
      <c r="M76" s="374"/>
      <c r="N76" s="374" t="str">
        <f t="shared" ref="N76" si="49">IF(N75="","",HLOOKUP(N75,$E$62:$N$63,2,0))</f>
        <v/>
      </c>
      <c r="O76" s="374"/>
      <c r="P76" s="374" t="str">
        <f t="shared" ref="P76" si="50">IF(P75="","",HLOOKUP(P75,$E$62:$N$63,2,0))</f>
        <v/>
      </c>
      <c r="Q76" s="374"/>
      <c r="R76" s="397" t="str">
        <f t="shared" ref="R76" si="51">IF(R75="","",HLOOKUP(R75,$E$62:$N$63,2,0))</f>
        <v/>
      </c>
      <c r="S76" s="398"/>
    </row>
  </sheetData>
  <mergeCells count="157">
    <mergeCell ref="B76:C76"/>
    <mergeCell ref="D76:E76"/>
    <mergeCell ref="F76:G76"/>
    <mergeCell ref="H76:I76"/>
    <mergeCell ref="J76:K76"/>
    <mergeCell ref="L76:M76"/>
    <mergeCell ref="N76:O76"/>
    <mergeCell ref="P76:Q76"/>
    <mergeCell ref="R76:S76"/>
    <mergeCell ref="F72:G72"/>
    <mergeCell ref="H72:I72"/>
    <mergeCell ref="J72:K72"/>
    <mergeCell ref="L72:M72"/>
    <mergeCell ref="N72:O72"/>
    <mergeCell ref="P72:Q72"/>
    <mergeCell ref="R72:S72"/>
    <mergeCell ref="B74:C74"/>
    <mergeCell ref="B75:C75"/>
    <mergeCell ref="D75:E75"/>
    <mergeCell ref="F75:G75"/>
    <mergeCell ref="H75:I75"/>
    <mergeCell ref="J75:K75"/>
    <mergeCell ref="L75:M75"/>
    <mergeCell ref="N75:O75"/>
    <mergeCell ref="P75:Q75"/>
    <mergeCell ref="R75:S75"/>
    <mergeCell ref="B56:C56"/>
    <mergeCell ref="D56:I56"/>
    <mergeCell ref="P56:Q56"/>
    <mergeCell ref="P57:Q57"/>
    <mergeCell ref="B58:C58"/>
    <mergeCell ref="D58:I58"/>
    <mergeCell ref="P58:Q58"/>
    <mergeCell ref="P60:Q61"/>
    <mergeCell ref="T60:U60"/>
    <mergeCell ref="B61:C61"/>
    <mergeCell ref="T61:U61"/>
    <mergeCell ref="B33:C33"/>
    <mergeCell ref="B34:C34"/>
    <mergeCell ref="B35:C35"/>
    <mergeCell ref="B36:C36"/>
    <mergeCell ref="B54:C54"/>
    <mergeCell ref="D54:I54"/>
    <mergeCell ref="B55:C55"/>
    <mergeCell ref="D55:I55"/>
    <mergeCell ref="P55:Q55"/>
    <mergeCell ref="B52:L52"/>
    <mergeCell ref="B45:C46"/>
    <mergeCell ref="D38:E38"/>
    <mergeCell ref="F38:G38"/>
    <mergeCell ref="H38:I38"/>
    <mergeCell ref="J38:K38"/>
    <mergeCell ref="L38:M38"/>
    <mergeCell ref="N38:O38"/>
    <mergeCell ref="P38:Q38"/>
    <mergeCell ref="B42:C42"/>
    <mergeCell ref="D42:E42"/>
    <mergeCell ref="F42:G42"/>
    <mergeCell ref="H42:I42"/>
    <mergeCell ref="J42:K42"/>
    <mergeCell ref="L42:M42"/>
    <mergeCell ref="B31:C32"/>
    <mergeCell ref="B9:C9"/>
    <mergeCell ref="D9:I9"/>
    <mergeCell ref="B10:C10"/>
    <mergeCell ref="D10:I10"/>
    <mergeCell ref="B12:C12"/>
    <mergeCell ref="D12:I12"/>
    <mergeCell ref="B11:C11"/>
    <mergeCell ref="D11:I11"/>
    <mergeCell ref="B21:C21"/>
    <mergeCell ref="B18:C19"/>
    <mergeCell ref="B14:C14"/>
    <mergeCell ref="B15:C15"/>
    <mergeCell ref="B16:C16"/>
    <mergeCell ref="B26:C26"/>
    <mergeCell ref="B27:C27"/>
    <mergeCell ref="B3:Y3"/>
    <mergeCell ref="B6:C6"/>
    <mergeCell ref="E6:I6"/>
    <mergeCell ref="B7:C7"/>
    <mergeCell ref="D7:I7"/>
    <mergeCell ref="H25:I25"/>
    <mergeCell ref="J25:K25"/>
    <mergeCell ref="D25:E25"/>
    <mergeCell ref="F25:G25"/>
    <mergeCell ref="L25:M25"/>
    <mergeCell ref="B8:C8"/>
    <mergeCell ref="D8:I8"/>
    <mergeCell ref="B22:C22"/>
    <mergeCell ref="B20:C20"/>
    <mergeCell ref="B23:C23"/>
    <mergeCell ref="B24:C25"/>
    <mergeCell ref="D18:S18"/>
    <mergeCell ref="D24:S24"/>
    <mergeCell ref="N25:O25"/>
    <mergeCell ref="P25:Q25"/>
    <mergeCell ref="R25:S25"/>
    <mergeCell ref="B29:C29"/>
    <mergeCell ref="B28:C28"/>
    <mergeCell ref="B67:C67"/>
    <mergeCell ref="B68:C68"/>
    <mergeCell ref="B73:C73"/>
    <mergeCell ref="B59:C59"/>
    <mergeCell ref="D59:I59"/>
    <mergeCell ref="B62:C62"/>
    <mergeCell ref="B63:C63"/>
    <mergeCell ref="B65:C66"/>
    <mergeCell ref="D65:S65"/>
    <mergeCell ref="B69:C69"/>
    <mergeCell ref="B70:C70"/>
    <mergeCell ref="B71:C72"/>
    <mergeCell ref="D71:S71"/>
    <mergeCell ref="D72:E72"/>
    <mergeCell ref="B57:C57"/>
    <mergeCell ref="D57:I57"/>
    <mergeCell ref="P41:Q41"/>
    <mergeCell ref="R41:S41"/>
    <mergeCell ref="R42:S42"/>
    <mergeCell ref="D31:S31"/>
    <mergeCell ref="B37:C38"/>
    <mergeCell ref="D37:S37"/>
    <mergeCell ref="R38:S38"/>
    <mergeCell ref="D29:E29"/>
    <mergeCell ref="F29:G29"/>
    <mergeCell ref="H29:I29"/>
    <mergeCell ref="J29:K29"/>
    <mergeCell ref="L29:M29"/>
    <mergeCell ref="N29:O29"/>
    <mergeCell ref="P29:Q29"/>
    <mergeCell ref="R29:S29"/>
    <mergeCell ref="D28:E28"/>
    <mergeCell ref="F28:G28"/>
    <mergeCell ref="H28:I28"/>
    <mergeCell ref="P13:Q14"/>
    <mergeCell ref="P11:Q11"/>
    <mergeCell ref="P10:Q10"/>
    <mergeCell ref="P9:Q9"/>
    <mergeCell ref="P8:Q8"/>
    <mergeCell ref="T13:U13"/>
    <mergeCell ref="T14:U14"/>
    <mergeCell ref="J28:K28"/>
    <mergeCell ref="P28:Q28"/>
    <mergeCell ref="L28:M28"/>
    <mergeCell ref="N28:O28"/>
    <mergeCell ref="R28:S28"/>
    <mergeCell ref="N42:O42"/>
    <mergeCell ref="P42:Q42"/>
    <mergeCell ref="B39:C39"/>
    <mergeCell ref="B40:C40"/>
    <mergeCell ref="B41:C41"/>
    <mergeCell ref="D41:E41"/>
    <mergeCell ref="F41:G41"/>
    <mergeCell ref="H41:I41"/>
    <mergeCell ref="J41:K41"/>
    <mergeCell ref="L41:M41"/>
    <mergeCell ref="N41:O41"/>
  </mergeCells>
  <phoneticPr fontId="17"/>
  <dataValidations xWindow="280" yWindow="482" count="5">
    <dataValidation type="list" allowBlank="1" showInputMessage="1" showErrorMessage="1" prompt="学校名に入力したものが表示されるので、選択してください。" sqref="D69:E69" xr:uid="{F2EFA16E-84D7-4BB4-9BBC-FB48CD1DA97E}">
      <formula1>$E$15:$N$15</formula1>
    </dataValidation>
    <dataValidation allowBlank="1" showInputMessage="1" showErrorMessage="1" prompt="半角で入力してください" sqref="D6" xr:uid="{AA09A1C7-BD92-4764-9540-C628296689D6}"/>
    <dataValidation allowBlank="1" showInputMessage="1" showErrorMessage="1" prompt="１名のみ" sqref="D11:I12 D58:I59" xr:uid="{06E826A1-CCFD-4959-B884-64633FFC7411}"/>
    <dataValidation type="list" allowBlank="1" showInputMessage="1" showErrorMessage="1" prompt="学校名に入力したものが表示されるので、選択してください。" sqref="F69:S69 D75:S75" xr:uid="{7357F891-22FB-4E5E-8CED-CCA8DB6D09E6}">
      <formula1>$E$62:$N$62</formula1>
    </dataValidation>
    <dataValidation type="list" allowBlank="1" showInputMessage="1" showErrorMessage="1" prompt="上の学校名で入力したものが表示されます。_x000a_見えない場合は、リストの上ボタンを押してください。" sqref="D22:S22 D28:S28 D35:S35 D41:S41" xr:uid="{26FBD1BC-7BE7-4C38-9204-1C64E3E819D1}">
      <formula1>$E$15:$N$15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U44"/>
  <sheetViews>
    <sheetView view="pageBreakPreview" zoomScale="60" zoomScaleNormal="75" workbookViewId="0">
      <selection activeCell="F19" sqref="F19"/>
    </sheetView>
  </sheetViews>
  <sheetFormatPr defaultRowHeight="13"/>
  <cols>
    <col min="1" max="1" width="7.54296875" style="184" customWidth="1"/>
    <col min="2" max="2" width="13.81640625" style="184" customWidth="1"/>
    <col min="3" max="3" width="3.453125" style="184" customWidth="1"/>
    <col min="4" max="4" width="15.26953125" style="184" customWidth="1"/>
    <col min="5" max="5" width="7.54296875" style="184" customWidth="1"/>
    <col min="6" max="6" width="13.81640625" style="184" customWidth="1"/>
    <col min="7" max="7" width="3.453125" style="184" customWidth="1"/>
    <col min="8" max="8" width="15.26953125" style="184" customWidth="1"/>
    <col min="9" max="9" width="8.7265625" style="184"/>
    <col min="10" max="10" width="7.54296875" style="184" customWidth="1"/>
    <col min="11" max="11" width="13.81640625" style="184" customWidth="1"/>
    <col min="12" max="12" width="3.453125" style="184" customWidth="1"/>
    <col min="13" max="13" width="13.81640625" style="184" customWidth="1"/>
    <col min="14" max="14" width="3.453125" style="184" customWidth="1"/>
    <col min="15" max="15" width="15.26953125" style="184" customWidth="1"/>
    <col min="16" max="16384" width="8.7265625" style="184"/>
  </cols>
  <sheetData>
    <row r="1" spans="1:21" ht="22.5" customHeight="1">
      <c r="A1" s="458" t="str">
        <f>県大会印刷シート!$A$1</f>
        <v>第44回愛知県中学生バドミントン大会申込書</v>
      </c>
      <c r="B1" s="458"/>
      <c r="C1" s="458"/>
      <c r="D1" s="458"/>
      <c r="E1" s="458"/>
      <c r="F1" s="458"/>
      <c r="G1" s="458"/>
      <c r="H1" s="458"/>
      <c r="I1" s="458"/>
      <c r="J1" s="458"/>
      <c r="K1" s="458"/>
      <c r="L1" s="458"/>
      <c r="M1" s="458"/>
      <c r="N1" s="458"/>
      <c r="O1" s="458"/>
    </row>
    <row r="2" spans="1:21" ht="22.5" customHeight="1" thickBot="1">
      <c r="M2" s="459" t="s">
        <v>482</v>
      </c>
      <c r="N2" s="460"/>
      <c r="O2" s="460"/>
      <c r="P2" s="188"/>
    </row>
    <row r="3" spans="1:21" ht="22.5" customHeight="1">
      <c r="A3" s="464" t="s">
        <v>183</v>
      </c>
      <c r="B3" s="465"/>
      <c r="C3" s="466" t="str">
        <f>クラブチーム用入力シート!D7</f>
        <v/>
      </c>
      <c r="D3" s="467"/>
      <c r="E3" s="467"/>
      <c r="F3" s="467"/>
      <c r="G3" s="467"/>
      <c r="H3" s="467"/>
      <c r="I3" s="467"/>
      <c r="J3" s="467"/>
      <c r="K3" s="467"/>
      <c r="L3" s="467"/>
      <c r="M3" s="467"/>
      <c r="N3" s="467"/>
      <c r="O3" s="468"/>
      <c r="P3" s="189"/>
    </row>
    <row r="4" spans="1:21" ht="22.5" customHeight="1">
      <c r="A4" s="441" t="s">
        <v>184</v>
      </c>
      <c r="B4" s="442"/>
      <c r="C4" s="443" t="str">
        <f>クラブチーム用入力シート!D8</f>
        <v/>
      </c>
      <c r="D4" s="444"/>
      <c r="E4" s="444"/>
      <c r="F4" s="444"/>
      <c r="G4" s="444"/>
      <c r="H4" s="444"/>
      <c r="I4" s="444"/>
      <c r="J4" s="444"/>
      <c r="K4" s="444"/>
      <c r="L4" s="444"/>
      <c r="M4" s="444"/>
      <c r="N4" s="444"/>
      <c r="O4" s="445"/>
      <c r="P4" s="189"/>
    </row>
    <row r="5" spans="1:21" ht="22.5" customHeight="1" thickBot="1">
      <c r="A5" s="446" t="s">
        <v>127</v>
      </c>
      <c r="B5" s="447"/>
      <c r="C5" s="448" t="str">
        <f>IF(クラブチーム用入力シート!D9="","",クラブチーム用入力シート!D9)</f>
        <v/>
      </c>
      <c r="D5" s="449"/>
      <c r="E5" s="449"/>
      <c r="F5" s="219"/>
      <c r="G5" s="220" t="s">
        <v>176</v>
      </c>
      <c r="H5" s="221"/>
      <c r="I5" s="447" t="s">
        <v>177</v>
      </c>
      <c r="J5" s="447"/>
      <c r="K5" s="450" t="str">
        <f>IF(クラブチーム用入力シート!D10="","",クラブチーム用入力シート!D10)</f>
        <v/>
      </c>
      <c r="L5" s="450"/>
      <c r="M5" s="450"/>
      <c r="N5" s="450"/>
      <c r="O5" s="451"/>
      <c r="P5" s="189"/>
      <c r="Q5" s="190"/>
      <c r="R5" s="190"/>
      <c r="S5" s="190"/>
      <c r="T5" s="190"/>
      <c r="U5" s="190"/>
    </row>
    <row r="6" spans="1:21" ht="22.5" customHeight="1"/>
    <row r="7" spans="1:21" ht="22.5" customHeight="1" thickBot="1">
      <c r="K7" s="452" t="s">
        <v>128</v>
      </c>
      <c r="L7" s="453"/>
      <c r="M7" s="454" t="str">
        <f>IF(クラブチーム用入力シート!D11="","",クラブチーム用入力シート!D11)</f>
        <v/>
      </c>
      <c r="N7" s="455"/>
      <c r="O7" s="456"/>
      <c r="P7" s="190"/>
      <c r="Q7" s="190"/>
      <c r="R7" s="190"/>
    </row>
    <row r="8" spans="1:21" ht="27" customHeight="1" thickBot="1">
      <c r="A8" s="215" t="s">
        <v>129</v>
      </c>
      <c r="B8" s="210" t="s">
        <v>136</v>
      </c>
      <c r="C8" s="211" t="s">
        <v>134</v>
      </c>
      <c r="D8" s="212" t="s">
        <v>483</v>
      </c>
      <c r="E8" s="215" t="s">
        <v>129</v>
      </c>
      <c r="F8" s="210" t="s">
        <v>136</v>
      </c>
      <c r="G8" s="211" t="s">
        <v>134</v>
      </c>
      <c r="H8" s="212" t="s">
        <v>483</v>
      </c>
      <c r="J8" s="215" t="s">
        <v>129</v>
      </c>
      <c r="K8" s="210" t="s">
        <v>136</v>
      </c>
      <c r="L8" s="211" t="s">
        <v>134</v>
      </c>
      <c r="M8" s="213" t="s">
        <v>484</v>
      </c>
      <c r="N8" s="211" t="s">
        <v>134</v>
      </c>
      <c r="O8" s="214" t="s">
        <v>483</v>
      </c>
      <c r="Q8" s="190"/>
      <c r="R8" s="190"/>
      <c r="S8" s="190"/>
      <c r="T8" s="190"/>
      <c r="U8" s="190"/>
    </row>
    <row r="9" spans="1:21" ht="32" customHeight="1">
      <c r="A9" s="216" t="s">
        <v>205</v>
      </c>
      <c r="B9" s="231">
        <f>HLOOKUP(A9,クラブチーム用入力シート!$D$19:$S$23,2,0)</f>
        <v>0</v>
      </c>
      <c r="C9" s="232">
        <f>HLOOKUP(A9,クラブチーム用入力シート!$D$19:$S$23,3,0)</f>
        <v>0</v>
      </c>
      <c r="D9" s="233">
        <f>HLOOKUP(A9,クラブチーム用入力シート!$D$19:$S$23,4,0)</f>
        <v>0</v>
      </c>
      <c r="E9" s="216" t="s">
        <v>377</v>
      </c>
      <c r="F9" s="204">
        <f>HLOOKUP(E9,クラブチーム用入力シート!$D$19:$S$23,2,0)</f>
        <v>0</v>
      </c>
      <c r="G9" s="205">
        <f>HLOOKUP(E9,クラブチーム用入力シート!$D$19:$S$23,3,0)</f>
        <v>0</v>
      </c>
      <c r="H9" s="206">
        <f>HLOOKUP(E9,クラブチーム用入力シート!$D$19:$S$23,4,0)</f>
        <v>0</v>
      </c>
      <c r="J9" s="216" t="s">
        <v>473</v>
      </c>
      <c r="K9" s="207">
        <f>HLOOKUP(J9,クラブチーム用入力シート!$Y$25:$AF$28,3,0)</f>
        <v>0</v>
      </c>
      <c r="L9" s="208" t="e">
        <f>HLOOKUP(K9,クラブチーム用入力シート!$D$26:$S$27,2,0)</f>
        <v>#N/A</v>
      </c>
      <c r="M9" s="208">
        <f>HLOOKUP(J9,クラブチーム用入力シート!$Y$25:$AF$28,4,0)</f>
        <v>0</v>
      </c>
      <c r="N9" s="208" t="e">
        <f>HLOOKUP(M9,クラブチーム用入力シート!$D$26:$S$27,2,0)</f>
        <v>#N/A</v>
      </c>
      <c r="O9" s="209">
        <f>HLOOKUP(J9,クラブチーム用入力シート!$D$25:$S$28,4,0)</f>
        <v>0</v>
      </c>
    </row>
    <row r="10" spans="1:21" ht="32" customHeight="1">
      <c r="A10" s="217" t="s">
        <v>206</v>
      </c>
      <c r="B10" s="234">
        <f>HLOOKUP(A10,クラブチーム用入力シート!$D$19:$S$23,2,0)</f>
        <v>0</v>
      </c>
      <c r="C10" s="235">
        <f>HLOOKUP(A10,クラブチーム用入力シート!$D$19:$S$23,3,0)</f>
        <v>0</v>
      </c>
      <c r="D10" s="236">
        <f>HLOOKUP(A10,クラブチーム用入力シート!$D$19:$S$23,4,0)</f>
        <v>0</v>
      </c>
      <c r="E10" s="217" t="s">
        <v>378</v>
      </c>
      <c r="F10" s="202">
        <f>HLOOKUP(E10,クラブチーム用入力シート!$D$19:$S$23,2,0)</f>
        <v>0</v>
      </c>
      <c r="G10" s="183">
        <f>HLOOKUP(E10,クラブチーム用入力シート!$D$19:$S$23,3,0)</f>
        <v>0</v>
      </c>
      <c r="H10" s="197">
        <f>HLOOKUP(E10,クラブチーム用入力シート!$D$19:$S$23,4,0)</f>
        <v>0</v>
      </c>
      <c r="J10" s="217" t="s">
        <v>474</v>
      </c>
      <c r="K10" s="200">
        <f>HLOOKUP(J10,クラブチーム用入力シート!$Y$25:$AF$28,3,0)</f>
        <v>0</v>
      </c>
      <c r="L10" s="157" t="e">
        <f>HLOOKUP(K10,クラブチーム用入力シート!$D$26:$S$27,2,0)</f>
        <v>#N/A</v>
      </c>
      <c r="M10" s="157">
        <f>HLOOKUP(J10,クラブチーム用入力シート!$Y$25:$AF$28,4,0)</f>
        <v>0</v>
      </c>
      <c r="N10" s="157" t="e">
        <f>HLOOKUP(M10,クラブチーム用入力シート!$D$26:$S$27,2,0)</f>
        <v>#N/A</v>
      </c>
      <c r="O10" s="195">
        <f>HLOOKUP(J10,クラブチーム用入力シート!$D$25:$S$28,4,0)</f>
        <v>0</v>
      </c>
    </row>
    <row r="11" spans="1:21" ht="32" customHeight="1">
      <c r="A11" s="217" t="s">
        <v>37</v>
      </c>
      <c r="B11" s="202">
        <f>HLOOKUP(A11,クラブチーム用入力シート!$D$19:$S$23,2,0)</f>
        <v>0</v>
      </c>
      <c r="C11" s="183">
        <f>HLOOKUP(A11,クラブチーム用入力シート!$D$19:$S$23,3,0)</f>
        <v>0</v>
      </c>
      <c r="D11" s="197">
        <f>HLOOKUP(A11,クラブチーム用入力シート!$D$19:$S$23,4,0)</f>
        <v>0</v>
      </c>
      <c r="E11" s="217" t="s">
        <v>379</v>
      </c>
      <c r="F11" s="202">
        <f>HLOOKUP(E11,クラブチーム用入力シート!$D$19:$S$23,2,0)</f>
        <v>0</v>
      </c>
      <c r="G11" s="183">
        <f>HLOOKUP(E11,クラブチーム用入力シート!$D$19:$S$23,3,0)</f>
        <v>0</v>
      </c>
      <c r="H11" s="197">
        <f>HLOOKUP(E11,クラブチーム用入力シート!$D$19:$S$23,4,0)</f>
        <v>0</v>
      </c>
      <c r="J11" s="217" t="s">
        <v>475</v>
      </c>
      <c r="K11" s="200">
        <f>HLOOKUP(J11,クラブチーム用入力シート!$Y$25:$AF$28,3,0)</f>
        <v>0</v>
      </c>
      <c r="L11" s="157" t="e">
        <f>HLOOKUP(K11,クラブチーム用入力シート!$D$26:$S$27,2,0)</f>
        <v>#N/A</v>
      </c>
      <c r="M11" s="157">
        <f>HLOOKUP(J11,クラブチーム用入力シート!$Y$25:$AF$28,4,0)</f>
        <v>0</v>
      </c>
      <c r="N11" s="157" t="e">
        <f>HLOOKUP(M11,クラブチーム用入力シート!$D$26:$S$27,2,0)</f>
        <v>#N/A</v>
      </c>
      <c r="O11" s="195">
        <f>HLOOKUP(J11,クラブチーム用入力シート!$D$25:$S$28,4,0)</f>
        <v>0</v>
      </c>
    </row>
    <row r="12" spans="1:21" ht="32" customHeight="1">
      <c r="A12" s="217" t="s">
        <v>38</v>
      </c>
      <c r="B12" s="202">
        <f>HLOOKUP(A12,クラブチーム用入力シート!$D$19:$S$23,2,0)</f>
        <v>0</v>
      </c>
      <c r="C12" s="183">
        <f>HLOOKUP(A12,クラブチーム用入力シート!$D$19:$S$23,3,0)</f>
        <v>0</v>
      </c>
      <c r="D12" s="197">
        <f>HLOOKUP(A12,クラブチーム用入力シート!$D$19:$S$23,4,0)</f>
        <v>0</v>
      </c>
      <c r="E12" s="217" t="s">
        <v>380</v>
      </c>
      <c r="F12" s="202">
        <f>HLOOKUP(E12,クラブチーム用入力シート!$D$19:$S$23,2,0)</f>
        <v>0</v>
      </c>
      <c r="G12" s="183">
        <f>HLOOKUP(E12,クラブチーム用入力シート!$D$19:$S$23,3,0)</f>
        <v>0</v>
      </c>
      <c r="H12" s="197">
        <f>HLOOKUP(E12,クラブチーム用入力シート!$D$19:$S$23,4,0)</f>
        <v>0</v>
      </c>
      <c r="J12" s="217" t="s">
        <v>476</v>
      </c>
      <c r="K12" s="200">
        <f>HLOOKUP(J12,クラブチーム用入力シート!$Y$25:$AF$28,3,0)</f>
        <v>0</v>
      </c>
      <c r="L12" s="157" t="e">
        <f>HLOOKUP(K12,クラブチーム用入力シート!$D$26:$S$27,2,0)</f>
        <v>#N/A</v>
      </c>
      <c r="M12" s="157">
        <f>HLOOKUP(J12,クラブチーム用入力シート!$Y$25:$AF$28,4,0)</f>
        <v>0</v>
      </c>
      <c r="N12" s="157" t="e">
        <f>HLOOKUP(M12,クラブチーム用入力シート!$D$26:$S$27,2,0)</f>
        <v>#N/A</v>
      </c>
      <c r="O12" s="195">
        <f>HLOOKUP(J12,クラブチーム用入力シート!$D$25:$S$28,4,0)</f>
        <v>0</v>
      </c>
    </row>
    <row r="13" spans="1:21" ht="32" customHeight="1">
      <c r="A13" s="217" t="s">
        <v>39</v>
      </c>
      <c r="B13" s="202">
        <f>HLOOKUP(A13,クラブチーム用入力シート!$D$19:$S$23,2,0)</f>
        <v>0</v>
      </c>
      <c r="C13" s="183">
        <f>HLOOKUP(A13,クラブチーム用入力シート!$D$19:$S$23,3,0)</f>
        <v>0</v>
      </c>
      <c r="D13" s="197">
        <f>HLOOKUP(A13,クラブチーム用入力シート!$D$19:$S$23,4,0)</f>
        <v>0</v>
      </c>
      <c r="E13" s="217" t="s">
        <v>381</v>
      </c>
      <c r="F13" s="202">
        <f>HLOOKUP(E13,クラブチーム用入力シート!$D$19:$S$23,2,0)</f>
        <v>0</v>
      </c>
      <c r="G13" s="183">
        <f>HLOOKUP(E13,クラブチーム用入力シート!$D$19:$S$23,3,0)</f>
        <v>0</v>
      </c>
      <c r="H13" s="197">
        <f>HLOOKUP(E13,クラブチーム用入力シート!$D$19:$S$23,4,0)</f>
        <v>0</v>
      </c>
      <c r="J13" s="217" t="s">
        <v>223</v>
      </c>
      <c r="K13" s="200">
        <f>HLOOKUP(J13,クラブチーム用入力シート!$Y$25:$AF$28,3,0)</f>
        <v>0</v>
      </c>
      <c r="L13" s="157" t="e">
        <f>HLOOKUP(K13,クラブチーム用入力シート!$D$26:$S$27,2,0)</f>
        <v>#N/A</v>
      </c>
      <c r="M13" s="157">
        <f>HLOOKUP(J13,クラブチーム用入力シート!$Y$25:$AF$28,4,0)</f>
        <v>0</v>
      </c>
      <c r="N13" s="157" t="e">
        <f>HLOOKUP(M13,クラブチーム用入力シート!$D$26:$S$27,2,0)</f>
        <v>#N/A</v>
      </c>
      <c r="O13" s="195">
        <f>HLOOKUP(J13,クラブチーム用入力シート!$D$25:$S$28,4,0)</f>
        <v>0</v>
      </c>
    </row>
    <row r="14" spans="1:21" ht="32" customHeight="1">
      <c r="A14" s="217" t="s">
        <v>40</v>
      </c>
      <c r="B14" s="202">
        <f>HLOOKUP(A14,クラブチーム用入力シート!$D$19:$S$23,2,0)</f>
        <v>0</v>
      </c>
      <c r="C14" s="183">
        <f>HLOOKUP(A14,クラブチーム用入力シート!$D$19:$S$23,3,0)</f>
        <v>0</v>
      </c>
      <c r="D14" s="197">
        <f>HLOOKUP(A14,クラブチーム用入力シート!$D$19:$S$23,4,0)</f>
        <v>0</v>
      </c>
      <c r="E14" s="217" t="s">
        <v>382</v>
      </c>
      <c r="F14" s="202">
        <f>HLOOKUP(E14,クラブチーム用入力シート!$D$19:$S$23,2,0)</f>
        <v>0</v>
      </c>
      <c r="G14" s="183">
        <f>HLOOKUP(E14,クラブチーム用入力シート!$D$19:$S$23,3,0)</f>
        <v>0</v>
      </c>
      <c r="H14" s="197">
        <f>HLOOKUP(E14,クラブチーム用入力シート!$D$19:$S$23,4,0)</f>
        <v>0</v>
      </c>
      <c r="J14" s="217" t="s">
        <v>224</v>
      </c>
      <c r="K14" s="200">
        <f>HLOOKUP(J14,クラブチーム用入力シート!$Y$25:$AF$28,3,0)</f>
        <v>0</v>
      </c>
      <c r="L14" s="157" t="e">
        <f>HLOOKUP(K14,クラブチーム用入力シート!$D$26:$S$27,2,0)</f>
        <v>#N/A</v>
      </c>
      <c r="M14" s="157">
        <f>HLOOKUP(J14,クラブチーム用入力シート!$Y$25:$AF$28,4,0)</f>
        <v>0</v>
      </c>
      <c r="N14" s="157" t="e">
        <f>HLOOKUP(M14,クラブチーム用入力シート!$D$26:$S$27,2,0)</f>
        <v>#N/A</v>
      </c>
      <c r="O14" s="195">
        <f>HLOOKUP(J14,クラブチーム用入力シート!$D$25:$S$28,4,0)</f>
        <v>0</v>
      </c>
    </row>
    <row r="15" spans="1:21" ht="32" customHeight="1">
      <c r="A15" s="217" t="s">
        <v>375</v>
      </c>
      <c r="B15" s="202">
        <f>HLOOKUP(A15,クラブチーム用入力シート!$D$19:$S$23,2,0)</f>
        <v>0</v>
      </c>
      <c r="C15" s="183">
        <f>HLOOKUP(A15,クラブチーム用入力シート!$D$19:$S$23,3,0)</f>
        <v>0</v>
      </c>
      <c r="D15" s="197">
        <f>HLOOKUP(A15,クラブチーム用入力シート!$D$19:$S$23,4,0)</f>
        <v>0</v>
      </c>
      <c r="E15" s="217" t="s">
        <v>383</v>
      </c>
      <c r="F15" s="202">
        <f>HLOOKUP(E15,クラブチーム用入力シート!$D$19:$S$23,2,0)</f>
        <v>0</v>
      </c>
      <c r="G15" s="183">
        <f>HLOOKUP(E15,クラブチーム用入力シート!$D$19:$S$23,3,0)</f>
        <v>0</v>
      </c>
      <c r="H15" s="197">
        <f>HLOOKUP(E15,クラブチーム用入力シート!$D$19:$S$23,4,0)</f>
        <v>0</v>
      </c>
      <c r="J15" s="217" t="s">
        <v>414</v>
      </c>
      <c r="K15" s="200">
        <f>HLOOKUP(J15,クラブチーム用入力シート!$Y$25:$AF$28,3,0)</f>
        <v>0</v>
      </c>
      <c r="L15" s="157" t="e">
        <f>HLOOKUP(K15,クラブチーム用入力シート!$D$26:$S$27,2,0)</f>
        <v>#N/A</v>
      </c>
      <c r="M15" s="157">
        <f>HLOOKUP(J15,クラブチーム用入力シート!$Y$25:$AF$28,4,0)</f>
        <v>0</v>
      </c>
      <c r="N15" s="157" t="e">
        <f>HLOOKUP(M15,クラブチーム用入力シート!$D$26:$S$27,2,0)</f>
        <v>#N/A</v>
      </c>
      <c r="O15" s="195">
        <f>HLOOKUP(J15,クラブチーム用入力シート!$D$25:$S$28,4,0)</f>
        <v>0</v>
      </c>
    </row>
    <row r="16" spans="1:21" ht="32" customHeight="1" thickBot="1">
      <c r="A16" s="218" t="s">
        <v>376</v>
      </c>
      <c r="B16" s="203">
        <f>HLOOKUP(A16,クラブチーム用入力シート!$D$19:$S$23,2,0)</f>
        <v>0</v>
      </c>
      <c r="C16" s="198">
        <f>HLOOKUP(A16,クラブチーム用入力シート!$D$19:$S$23,3,0)</f>
        <v>0</v>
      </c>
      <c r="D16" s="199">
        <f>HLOOKUP(A16,クラブチーム用入力シート!$D$19:$S$23,4,0)</f>
        <v>0</v>
      </c>
      <c r="E16" s="218" t="s">
        <v>384</v>
      </c>
      <c r="F16" s="203">
        <f>HLOOKUP(E16,クラブチーム用入力シート!$D$19:$S$23,2,0)</f>
        <v>0</v>
      </c>
      <c r="G16" s="198">
        <f>HLOOKUP(E16,クラブチーム用入力シート!$D$19:$S$23,3,0)</f>
        <v>0</v>
      </c>
      <c r="H16" s="199">
        <f>HLOOKUP(E16,クラブチーム用入力シート!$D$19:$S$23,4,0)</f>
        <v>0</v>
      </c>
      <c r="J16" s="218" t="s">
        <v>461</v>
      </c>
      <c r="K16" s="201">
        <f>HLOOKUP(J16,クラブチーム用入力シート!$Y$25:$AF$28,3,0)</f>
        <v>0</v>
      </c>
      <c r="L16" s="160" t="e">
        <f>HLOOKUP(K16,クラブチーム用入力シート!$D$26:$S$27,2,0)</f>
        <v>#N/A</v>
      </c>
      <c r="M16" s="160">
        <f>HLOOKUP(J16,クラブチーム用入力シート!$Y$25:$AF$28,4,0)</f>
        <v>0</v>
      </c>
      <c r="N16" s="160" t="e">
        <f>HLOOKUP(M16,クラブチーム用入力シート!$D$26:$S$27,2,0)</f>
        <v>#N/A</v>
      </c>
      <c r="O16" s="196">
        <f>HLOOKUP(J16,クラブチーム用入力シート!$D$25:$S$28,4,0)</f>
        <v>0</v>
      </c>
    </row>
    <row r="17" spans="1:21" ht="22.5" customHeight="1" thickBot="1">
      <c r="A17" s="254"/>
      <c r="B17" s="255"/>
      <c r="C17" s="255"/>
      <c r="D17" s="255"/>
      <c r="E17" s="254"/>
      <c r="F17" s="255"/>
      <c r="G17" s="255"/>
      <c r="H17" s="255"/>
    </row>
    <row r="18" spans="1:21" ht="22.5" customHeight="1">
      <c r="B18" s="222" t="s">
        <v>190</v>
      </c>
      <c r="C18" s="223" t="s">
        <v>162</v>
      </c>
      <c r="D18" s="223"/>
      <c r="E18" s="224" t="s">
        <v>157</v>
      </c>
      <c r="H18" s="457" t="s">
        <v>189</v>
      </c>
      <c r="I18" s="457"/>
      <c r="J18" s="457"/>
      <c r="K18" s="457"/>
      <c r="L18" s="457"/>
      <c r="M18" s="457"/>
      <c r="N18" s="457"/>
      <c r="O18" s="457"/>
    </row>
    <row r="19" spans="1:21" ht="22.5" customHeight="1">
      <c r="B19" s="225" t="s">
        <v>235</v>
      </c>
      <c r="C19" s="191">
        <f>クラブチーム用入力シート!R8+クラブチーム用入力シート!R10</f>
        <v>0</v>
      </c>
      <c r="D19" s="185" t="s">
        <v>163</v>
      </c>
      <c r="E19" s="96">
        <f>C19*1000</f>
        <v>0</v>
      </c>
      <c r="H19" s="457"/>
      <c r="I19" s="457"/>
      <c r="J19" s="457"/>
      <c r="K19" s="457"/>
      <c r="L19" s="457"/>
      <c r="M19" s="457"/>
      <c r="N19" s="457"/>
      <c r="O19" s="457"/>
    </row>
    <row r="20" spans="1:21" ht="22.5" customHeight="1">
      <c r="B20" s="226" t="s">
        <v>236</v>
      </c>
      <c r="C20" s="193">
        <f>クラブチーム用入力シート!R9+クラブチーム用入力シート!R11</f>
        <v>0</v>
      </c>
      <c r="D20" s="187" t="s">
        <v>164</v>
      </c>
      <c r="E20" s="227">
        <f>C20*2000</f>
        <v>0</v>
      </c>
      <c r="H20" s="184" t="s">
        <v>183</v>
      </c>
      <c r="J20" s="469" t="str">
        <f>C3</f>
        <v/>
      </c>
      <c r="K20" s="469"/>
      <c r="L20" s="469"/>
      <c r="M20" s="469"/>
      <c r="N20" s="469"/>
      <c r="O20" s="469"/>
      <c r="P20" s="192"/>
      <c r="Q20" s="192"/>
      <c r="R20" s="192"/>
      <c r="S20" s="192"/>
      <c r="T20" s="192"/>
    </row>
    <row r="21" spans="1:21" ht="22.5" customHeight="1" thickBot="1">
      <c r="B21" s="461" t="s">
        <v>159</v>
      </c>
      <c r="C21" s="462"/>
      <c r="D21" s="463"/>
      <c r="E21" s="228">
        <f>E19+E20</f>
        <v>0</v>
      </c>
      <c r="H21" s="457" t="s">
        <v>187</v>
      </c>
      <c r="I21" s="457"/>
      <c r="J21" s="457"/>
      <c r="K21" s="457"/>
      <c r="L21" s="457"/>
      <c r="M21" s="457"/>
      <c r="N21" s="457"/>
      <c r="O21" s="457"/>
      <c r="P21" s="440"/>
      <c r="Q21" s="440"/>
      <c r="R21" s="440"/>
      <c r="S21" s="440"/>
      <c r="T21" s="186"/>
    </row>
    <row r="22" spans="1:21" ht="22.5" customHeight="1">
      <c r="B22" s="470" t="s">
        <v>485</v>
      </c>
      <c r="C22" s="470"/>
      <c r="D22" s="470"/>
      <c r="E22" s="470"/>
      <c r="F22" s="470"/>
      <c r="G22" s="470"/>
      <c r="H22" s="457"/>
      <c r="I22" s="457"/>
      <c r="J22" s="457"/>
      <c r="K22" s="457"/>
      <c r="L22" s="457"/>
      <c r="M22" s="457"/>
      <c r="N22" s="457"/>
      <c r="O22" s="457"/>
      <c r="P22" s="440"/>
      <c r="Q22" s="440"/>
      <c r="R22" s="440"/>
      <c r="S22" s="440"/>
      <c r="T22" s="186"/>
    </row>
    <row r="23" spans="1:21" ht="22.5" customHeight="1">
      <c r="A23" s="458" t="str">
        <f>県大会印刷シート!$A$1</f>
        <v>第44回愛知県中学生バドミントン大会申込書</v>
      </c>
      <c r="B23" s="458"/>
      <c r="C23" s="458"/>
      <c r="D23" s="458"/>
      <c r="E23" s="458"/>
      <c r="F23" s="458"/>
      <c r="G23" s="458"/>
      <c r="H23" s="458"/>
      <c r="I23" s="458"/>
      <c r="J23" s="458"/>
      <c r="K23" s="458"/>
      <c r="L23" s="458"/>
      <c r="M23" s="458"/>
      <c r="N23" s="458"/>
      <c r="O23" s="458"/>
    </row>
    <row r="24" spans="1:21" ht="22.5" customHeight="1" thickBot="1">
      <c r="M24" s="459" t="s">
        <v>486</v>
      </c>
      <c r="N24" s="460"/>
      <c r="O24" s="460"/>
      <c r="P24" s="188"/>
    </row>
    <row r="25" spans="1:21" ht="22.5" customHeight="1">
      <c r="A25" s="464" t="s">
        <v>183</v>
      </c>
      <c r="B25" s="465"/>
      <c r="C25" s="466" t="str">
        <f>C3</f>
        <v/>
      </c>
      <c r="D25" s="467"/>
      <c r="E25" s="467"/>
      <c r="F25" s="467"/>
      <c r="G25" s="467"/>
      <c r="H25" s="467"/>
      <c r="I25" s="467"/>
      <c r="J25" s="467"/>
      <c r="K25" s="467"/>
      <c r="L25" s="467"/>
      <c r="M25" s="467"/>
      <c r="N25" s="467"/>
      <c r="O25" s="468"/>
      <c r="P25" s="189"/>
    </row>
    <row r="26" spans="1:21" ht="22.5" customHeight="1">
      <c r="A26" s="441" t="s">
        <v>184</v>
      </c>
      <c r="B26" s="442"/>
      <c r="C26" s="443" t="str">
        <f>C4</f>
        <v/>
      </c>
      <c r="D26" s="444"/>
      <c r="E26" s="444"/>
      <c r="F26" s="444"/>
      <c r="G26" s="444"/>
      <c r="H26" s="444"/>
      <c r="I26" s="444"/>
      <c r="J26" s="444"/>
      <c r="K26" s="444"/>
      <c r="L26" s="444"/>
      <c r="M26" s="444"/>
      <c r="N26" s="444"/>
      <c r="O26" s="445"/>
      <c r="P26" s="189"/>
    </row>
    <row r="27" spans="1:21" ht="22.5" customHeight="1" thickBot="1">
      <c r="A27" s="446" t="s">
        <v>127</v>
      </c>
      <c r="B27" s="447"/>
      <c r="C27" s="448" t="str">
        <f>C5</f>
        <v/>
      </c>
      <c r="D27" s="449"/>
      <c r="E27" s="449"/>
      <c r="F27" s="219"/>
      <c r="G27" s="220" t="s">
        <v>176</v>
      </c>
      <c r="H27" s="221"/>
      <c r="I27" s="447" t="s">
        <v>177</v>
      </c>
      <c r="J27" s="447"/>
      <c r="K27" s="450" t="str">
        <f>K5</f>
        <v/>
      </c>
      <c r="L27" s="450"/>
      <c r="M27" s="450"/>
      <c r="N27" s="450"/>
      <c r="O27" s="451"/>
      <c r="P27" s="189"/>
      <c r="Q27" s="190"/>
      <c r="R27" s="190"/>
      <c r="S27" s="190"/>
      <c r="T27" s="190"/>
      <c r="U27" s="190"/>
    </row>
    <row r="28" spans="1:21" ht="22.5" customHeight="1"/>
    <row r="29" spans="1:21" ht="22.5" customHeight="1" thickBot="1">
      <c r="K29" s="452" t="s">
        <v>128</v>
      </c>
      <c r="L29" s="453"/>
      <c r="M29" s="454" t="str">
        <f>IF(クラブチーム用入力シート!D12="","",クラブチーム用入力シート!D12)</f>
        <v/>
      </c>
      <c r="N29" s="455"/>
      <c r="O29" s="456"/>
      <c r="P29" s="190"/>
      <c r="Q29" s="190"/>
      <c r="R29" s="190"/>
    </row>
    <row r="30" spans="1:21" ht="27" customHeight="1" thickBot="1">
      <c r="A30" s="215" t="s">
        <v>129</v>
      </c>
      <c r="B30" s="210" t="s">
        <v>136</v>
      </c>
      <c r="C30" s="211" t="s">
        <v>134</v>
      </c>
      <c r="D30" s="212" t="s">
        <v>483</v>
      </c>
      <c r="E30" s="215" t="s">
        <v>129</v>
      </c>
      <c r="F30" s="210" t="s">
        <v>136</v>
      </c>
      <c r="G30" s="211" t="s">
        <v>134</v>
      </c>
      <c r="H30" s="212" t="s">
        <v>483</v>
      </c>
      <c r="J30" s="215" t="s">
        <v>129</v>
      </c>
      <c r="K30" s="210" t="s">
        <v>136</v>
      </c>
      <c r="L30" s="211" t="s">
        <v>134</v>
      </c>
      <c r="M30" s="213" t="s">
        <v>484</v>
      </c>
      <c r="N30" s="211" t="s">
        <v>134</v>
      </c>
      <c r="O30" s="214" t="s">
        <v>483</v>
      </c>
      <c r="Q30" s="190"/>
      <c r="R30" s="190"/>
      <c r="S30" s="190"/>
      <c r="T30" s="190"/>
      <c r="U30" s="190"/>
    </row>
    <row r="31" spans="1:21" ht="32" customHeight="1">
      <c r="A31" s="216" t="s">
        <v>400</v>
      </c>
      <c r="B31" s="231">
        <f>HLOOKUP(A31,クラブチーム用入力シート!$D$32:$S$35,2,0)</f>
        <v>0</v>
      </c>
      <c r="C31" s="232">
        <f>HLOOKUP(A31,クラブチーム用入力シート!$D$32:$S$35,3,0)</f>
        <v>0</v>
      </c>
      <c r="D31" s="233">
        <f>HLOOKUP(A31,クラブチーム用入力シート!$D$32:$S$35,4,0)</f>
        <v>0</v>
      </c>
      <c r="E31" s="216" t="s">
        <v>391</v>
      </c>
      <c r="F31" s="204">
        <f>HLOOKUP(E31,クラブチーム用入力シート!$D$32:$S$35,2,0)</f>
        <v>0</v>
      </c>
      <c r="G31" s="205">
        <f>HLOOKUP(E31,クラブチーム用入力シート!$D$32:$S$35,3,0)</f>
        <v>0</v>
      </c>
      <c r="H31" s="206">
        <f>HLOOKUP(E31,クラブチーム用入力シート!$D$32:$S$35,4,0)</f>
        <v>0</v>
      </c>
      <c r="J31" s="256" t="s">
        <v>403</v>
      </c>
      <c r="K31" s="257">
        <f>HLOOKUP(J31,クラブチーム用入力シート!$Y$38:$AF$41,3,0)</f>
        <v>0</v>
      </c>
      <c r="L31" s="230" t="e">
        <f>HLOOKUP(K31,クラブチーム用入力シート!$D$39:$S$41,2,0)</f>
        <v>#N/A</v>
      </c>
      <c r="M31" s="230">
        <f>HLOOKUP(J31,クラブチーム用入力シート!$Y$38:$AF$41,4,0)</f>
        <v>0</v>
      </c>
      <c r="N31" s="230" t="e">
        <f>HLOOKUP(M31,クラブチーム用入力シート!$D$39:$S$41,2,0)</f>
        <v>#N/A</v>
      </c>
      <c r="O31" s="258">
        <f>HLOOKUP(J31,クラブチーム用入力シート!$D$38:$S$41,4,0)</f>
        <v>0</v>
      </c>
    </row>
    <row r="32" spans="1:21" ht="32" customHeight="1">
      <c r="A32" s="217" t="s">
        <v>401</v>
      </c>
      <c r="B32" s="234">
        <f>HLOOKUP(A32,クラブチーム用入力シート!$D$32:$S$35,2,0)</f>
        <v>0</v>
      </c>
      <c r="C32" s="235">
        <f>HLOOKUP(A32,クラブチーム用入力シート!$D$32:$S$35,3,0)</f>
        <v>0</v>
      </c>
      <c r="D32" s="236">
        <f>HLOOKUP(A32,クラブチーム用入力シート!$D$32:$S$35,4,0)</f>
        <v>0</v>
      </c>
      <c r="E32" s="217" t="s">
        <v>392</v>
      </c>
      <c r="F32" s="202">
        <f>HLOOKUP(E32,クラブチーム用入力シート!$D$32:$S$35,2,0)</f>
        <v>0</v>
      </c>
      <c r="G32" s="183">
        <f>HLOOKUP(E32,クラブチーム用入力シート!$D$32:$S$35,3,0)</f>
        <v>0</v>
      </c>
      <c r="H32" s="197">
        <f>HLOOKUP(E32,クラブチーム用入力シート!$D$32:$S$35,4,0)</f>
        <v>0</v>
      </c>
      <c r="J32" s="217" t="s">
        <v>404</v>
      </c>
      <c r="K32" s="207">
        <f>HLOOKUP(J32,クラブチーム用入力シート!$Y$38:$AF$41,3,0)</f>
        <v>0</v>
      </c>
      <c r="L32" s="208" t="e">
        <f>HLOOKUP(K32,クラブチーム用入力シート!$D$39:$S$41,2,0)</f>
        <v>#N/A</v>
      </c>
      <c r="M32" s="208">
        <f>HLOOKUP(J32,クラブチーム用入力シート!$Y$38:$AF$41,4,0)</f>
        <v>0</v>
      </c>
      <c r="N32" s="208" t="e">
        <f>HLOOKUP(M32,クラブチーム用入力シート!$D$39:$S$41,2,0)</f>
        <v>#N/A</v>
      </c>
      <c r="O32" s="195">
        <f>HLOOKUP(J32,クラブチーム用入力シート!$D$38:$S$41,4,0)</f>
        <v>0</v>
      </c>
    </row>
    <row r="33" spans="1:20" ht="32" customHeight="1">
      <c r="A33" s="217" t="s">
        <v>385</v>
      </c>
      <c r="B33" s="202">
        <f>HLOOKUP(A33,クラブチーム用入力シート!$D$32:$S$35,2,0)</f>
        <v>0</v>
      </c>
      <c r="C33" s="183">
        <f>HLOOKUP(A33,クラブチーム用入力シート!$D$32:$S$35,3,0)</f>
        <v>0</v>
      </c>
      <c r="D33" s="197">
        <f>HLOOKUP(A33,クラブチーム用入力シート!$D$32:$S$35,4,0)</f>
        <v>0</v>
      </c>
      <c r="E33" s="217" t="s">
        <v>393</v>
      </c>
      <c r="F33" s="202">
        <f>HLOOKUP(E33,クラブチーム用入力シート!$D$32:$S$35,2,0)</f>
        <v>0</v>
      </c>
      <c r="G33" s="183">
        <f>HLOOKUP(E33,クラブチーム用入力シート!$D$32:$S$35,3,0)</f>
        <v>0</v>
      </c>
      <c r="H33" s="197">
        <f>HLOOKUP(E33,クラブチーム用入力シート!$D$32:$S$35,4,0)</f>
        <v>0</v>
      </c>
      <c r="J33" s="217" t="s">
        <v>405</v>
      </c>
      <c r="K33" s="207">
        <f>HLOOKUP(J33,クラブチーム用入力シート!$Y$38:$AF$41,3,0)</f>
        <v>0</v>
      </c>
      <c r="L33" s="208" t="e">
        <f>HLOOKUP(K33,クラブチーム用入力シート!$D$39:$S$41,2,0)</f>
        <v>#N/A</v>
      </c>
      <c r="M33" s="208">
        <f>HLOOKUP(J33,クラブチーム用入力シート!$Y$38:$AF$41,4,0)</f>
        <v>0</v>
      </c>
      <c r="N33" s="208" t="e">
        <f>HLOOKUP(M33,クラブチーム用入力シート!$D$39:$S$41,2,0)</f>
        <v>#N/A</v>
      </c>
      <c r="O33" s="195">
        <f>HLOOKUP(J33,クラブチーム用入力シート!$D$38:$S$41,4,0)</f>
        <v>0</v>
      </c>
    </row>
    <row r="34" spans="1:20" ht="32" customHeight="1">
      <c r="A34" s="217" t="s">
        <v>386</v>
      </c>
      <c r="B34" s="202">
        <f>HLOOKUP(A34,クラブチーム用入力シート!$D$32:$S$35,2,0)</f>
        <v>0</v>
      </c>
      <c r="C34" s="183">
        <f>HLOOKUP(A34,クラブチーム用入力シート!$D$32:$S$35,3,0)</f>
        <v>0</v>
      </c>
      <c r="D34" s="197">
        <f>HLOOKUP(A34,クラブチーム用入力シート!$D$32:$S$35,4,0)</f>
        <v>0</v>
      </c>
      <c r="E34" s="217" t="s">
        <v>394</v>
      </c>
      <c r="F34" s="202">
        <f>HLOOKUP(E34,クラブチーム用入力シート!$D$32:$S$35,2,0)</f>
        <v>0</v>
      </c>
      <c r="G34" s="183">
        <f>HLOOKUP(E34,クラブチーム用入力シート!$D$32:$S$35,3,0)</f>
        <v>0</v>
      </c>
      <c r="H34" s="197">
        <f>HLOOKUP(E34,クラブチーム用入力シート!$D$32:$S$35,4,0)</f>
        <v>0</v>
      </c>
      <c r="J34" s="217" t="s">
        <v>406</v>
      </c>
      <c r="K34" s="207">
        <f>HLOOKUP(J34,クラブチーム用入力シート!$Y$38:$AF$41,3,0)</f>
        <v>0</v>
      </c>
      <c r="L34" s="208" t="e">
        <f>HLOOKUP(K34,クラブチーム用入力シート!$D$39:$S$41,2,0)</f>
        <v>#N/A</v>
      </c>
      <c r="M34" s="208">
        <f>HLOOKUP(J34,クラブチーム用入力シート!$Y$38:$AF$41,4,0)</f>
        <v>0</v>
      </c>
      <c r="N34" s="208" t="e">
        <f>HLOOKUP(M34,クラブチーム用入力シート!$D$39:$S$41,2,0)</f>
        <v>#N/A</v>
      </c>
      <c r="O34" s="195">
        <f>HLOOKUP(J34,クラブチーム用入力シート!$D$38:$S$41,4,0)</f>
        <v>0</v>
      </c>
    </row>
    <row r="35" spans="1:20" ht="32" customHeight="1">
      <c r="A35" s="217" t="s">
        <v>387</v>
      </c>
      <c r="B35" s="202">
        <f>HLOOKUP(A35,クラブチーム用入力シート!$D$32:$S$35,2,0)</f>
        <v>0</v>
      </c>
      <c r="C35" s="183">
        <f>HLOOKUP(A35,クラブチーム用入力シート!$D$32:$S$35,3,0)</f>
        <v>0</v>
      </c>
      <c r="D35" s="197">
        <f>HLOOKUP(A35,クラブチーム用入力シート!$D$32:$S$35,4,0)</f>
        <v>0</v>
      </c>
      <c r="E35" s="217" t="s">
        <v>395</v>
      </c>
      <c r="F35" s="202">
        <f>HLOOKUP(E35,クラブチーム用入力シート!$D$32:$S$35,2,0)</f>
        <v>0</v>
      </c>
      <c r="G35" s="183">
        <f>HLOOKUP(E35,クラブチーム用入力シート!$D$32:$S$35,3,0)</f>
        <v>0</v>
      </c>
      <c r="H35" s="197">
        <f>HLOOKUP(E35,クラブチーム用入力シート!$D$32:$S$35,4,0)</f>
        <v>0</v>
      </c>
      <c r="J35" s="217" t="s">
        <v>407</v>
      </c>
      <c r="K35" s="207">
        <f>HLOOKUP(J35,クラブチーム用入力シート!$Y$38:$AF$41,3,0)</f>
        <v>0</v>
      </c>
      <c r="L35" s="208" t="e">
        <f>HLOOKUP(K35,クラブチーム用入力シート!$D$39:$S$41,2,0)</f>
        <v>#N/A</v>
      </c>
      <c r="M35" s="208">
        <f>HLOOKUP(J35,クラブチーム用入力シート!$Y$38:$AF$41,4,0)</f>
        <v>0</v>
      </c>
      <c r="N35" s="208" t="e">
        <f>HLOOKUP(M35,クラブチーム用入力シート!$D$39:$S$41,2,0)</f>
        <v>#N/A</v>
      </c>
      <c r="O35" s="195">
        <f>HLOOKUP(J35,クラブチーム用入力シート!$D$38:$S$41,4,0)</f>
        <v>0</v>
      </c>
    </row>
    <row r="36" spans="1:20" ht="32" customHeight="1">
      <c r="A36" s="217" t="s">
        <v>388</v>
      </c>
      <c r="B36" s="202">
        <f>HLOOKUP(A36,クラブチーム用入力シート!$D$32:$S$35,2,0)</f>
        <v>0</v>
      </c>
      <c r="C36" s="183">
        <f>HLOOKUP(A36,クラブチーム用入力シート!$D$32:$S$35,3,0)</f>
        <v>0</v>
      </c>
      <c r="D36" s="197">
        <f>HLOOKUP(A36,クラブチーム用入力シート!$D$32:$S$35,4,0)</f>
        <v>0</v>
      </c>
      <c r="E36" s="217" t="s">
        <v>396</v>
      </c>
      <c r="F36" s="202">
        <f>HLOOKUP(E36,クラブチーム用入力シート!$D$32:$S$35,2,0)</f>
        <v>0</v>
      </c>
      <c r="G36" s="183">
        <f>HLOOKUP(E36,クラブチーム用入力シート!$D$32:$S$35,3,0)</f>
        <v>0</v>
      </c>
      <c r="H36" s="197">
        <f>HLOOKUP(E36,クラブチーム用入力シート!$D$32:$S$35,4,0)</f>
        <v>0</v>
      </c>
      <c r="J36" s="217" t="s">
        <v>462</v>
      </c>
      <c r="K36" s="207">
        <f>HLOOKUP(J36,クラブチーム用入力シート!$Y$38:$AF$41,3,0)</f>
        <v>0</v>
      </c>
      <c r="L36" s="208" t="e">
        <f>HLOOKUP(K36,クラブチーム用入力シート!$D$39:$S$41,2,0)</f>
        <v>#N/A</v>
      </c>
      <c r="M36" s="208">
        <f>HLOOKUP(J36,クラブチーム用入力シート!$Y$38:$AF$41,4,0)</f>
        <v>0</v>
      </c>
      <c r="N36" s="208" t="e">
        <f>HLOOKUP(M36,クラブチーム用入力シート!$D$39:$S$41,2,0)</f>
        <v>#N/A</v>
      </c>
      <c r="O36" s="195">
        <f>HLOOKUP(J36,クラブチーム用入力シート!$D$38:$S$41,4,0)</f>
        <v>0</v>
      </c>
    </row>
    <row r="37" spans="1:20" ht="32" customHeight="1">
      <c r="A37" s="217" t="s">
        <v>389</v>
      </c>
      <c r="B37" s="202">
        <f>HLOOKUP(A37,クラブチーム用入力シート!$D$32:$S$35,2,0)</f>
        <v>0</v>
      </c>
      <c r="C37" s="183">
        <f>HLOOKUP(A37,クラブチーム用入力シート!$D$32:$S$35,3,0)</f>
        <v>0</v>
      </c>
      <c r="D37" s="197">
        <f>HLOOKUP(A37,クラブチーム用入力シート!$D$32:$S$35,4,0)</f>
        <v>0</v>
      </c>
      <c r="E37" s="217" t="s">
        <v>397</v>
      </c>
      <c r="F37" s="202">
        <f>HLOOKUP(E37,クラブチーム用入力シート!$D$32:$S$35,2,0)</f>
        <v>0</v>
      </c>
      <c r="G37" s="183">
        <f>HLOOKUP(E37,クラブチーム用入力シート!$D$32:$S$35,3,0)</f>
        <v>0</v>
      </c>
      <c r="H37" s="197">
        <f>HLOOKUP(E37,クラブチーム用入力シート!$D$32:$S$35,4,0)</f>
        <v>0</v>
      </c>
      <c r="J37" s="217" t="s">
        <v>463</v>
      </c>
      <c r="K37" s="207">
        <f>HLOOKUP(J37,クラブチーム用入力シート!$Y$38:$AF$41,3,0)</f>
        <v>0</v>
      </c>
      <c r="L37" s="208" t="e">
        <f>HLOOKUP(K37,クラブチーム用入力シート!$D$39:$S$41,2,0)</f>
        <v>#N/A</v>
      </c>
      <c r="M37" s="208">
        <f>HLOOKUP(J37,クラブチーム用入力シート!$Y$38:$AF$41,4,0)</f>
        <v>0</v>
      </c>
      <c r="N37" s="208" t="e">
        <f>HLOOKUP(M37,クラブチーム用入力シート!$D$39:$S$41,2,0)</f>
        <v>#N/A</v>
      </c>
      <c r="O37" s="195">
        <f>HLOOKUP(J37,クラブチーム用入力シート!$D$38:$S$41,4,0)</f>
        <v>0</v>
      </c>
    </row>
    <row r="38" spans="1:20" ht="32" customHeight="1" thickBot="1">
      <c r="A38" s="218" t="s">
        <v>390</v>
      </c>
      <c r="B38" s="203">
        <f>HLOOKUP(A38,クラブチーム用入力シート!$D$32:$S$35,2,0)</f>
        <v>0</v>
      </c>
      <c r="C38" s="198">
        <f>HLOOKUP(A38,クラブチーム用入力シート!$D$32:$S$35,3,0)</f>
        <v>0</v>
      </c>
      <c r="D38" s="199">
        <f>HLOOKUP(A38,クラブチーム用入力シート!$D$32:$S$35,4,0)</f>
        <v>0</v>
      </c>
      <c r="E38" s="218" t="s">
        <v>398</v>
      </c>
      <c r="F38" s="203">
        <f>HLOOKUP(E38,クラブチーム用入力シート!$D$32:$S$35,2,0)</f>
        <v>0</v>
      </c>
      <c r="G38" s="198">
        <f>HLOOKUP(E38,クラブチーム用入力シート!$D$32:$S$35,3,0)</f>
        <v>0</v>
      </c>
      <c r="H38" s="199">
        <f>HLOOKUP(E38,クラブチーム用入力シート!$D$32:$S$35,4,0)</f>
        <v>0</v>
      </c>
      <c r="J38" s="218" t="s">
        <v>464</v>
      </c>
      <c r="K38" s="259">
        <f>HLOOKUP(J38,クラブチーム用入力シート!$Y$38:$AF$41,3,0)</f>
        <v>0</v>
      </c>
      <c r="L38" s="260" t="e">
        <f>HLOOKUP(K38,クラブチーム用入力シート!$D$39:$S$41,2,0)</f>
        <v>#N/A</v>
      </c>
      <c r="M38" s="260">
        <f>HLOOKUP(J38,クラブチーム用入力シート!$Y$38:$AF$41,4,0)</f>
        <v>0</v>
      </c>
      <c r="N38" s="260" t="e">
        <f>HLOOKUP(M38,クラブチーム用入力シート!$D$39:$S$41,2,0)</f>
        <v>#N/A</v>
      </c>
      <c r="O38" s="196">
        <f>HLOOKUP(J38,クラブチーム用入力シート!$D$38:$S$41,4,0)</f>
        <v>0</v>
      </c>
    </row>
    <row r="39" spans="1:20" ht="22.5" customHeight="1">
      <c r="A39" s="254"/>
      <c r="B39" s="255"/>
      <c r="C39" s="255"/>
      <c r="D39" s="255"/>
      <c r="E39" s="254"/>
      <c r="F39" s="255"/>
      <c r="G39" s="255"/>
      <c r="H39" s="255"/>
    </row>
    <row r="40" spans="1:20" ht="22.5" customHeight="1">
      <c r="B40" s="229"/>
      <c r="C40" s="229"/>
      <c r="D40" s="229"/>
      <c r="E40" s="229"/>
      <c r="F40" s="229"/>
      <c r="G40" s="229"/>
      <c r="H40" s="457" t="s">
        <v>189</v>
      </c>
      <c r="I40" s="457"/>
      <c r="J40" s="457"/>
      <c r="K40" s="457"/>
      <c r="L40" s="457"/>
      <c r="M40" s="457"/>
      <c r="N40" s="457"/>
      <c r="O40" s="457"/>
    </row>
    <row r="41" spans="1:20" ht="22.5" customHeight="1">
      <c r="B41" s="229"/>
      <c r="C41" s="229"/>
      <c r="D41" s="229"/>
      <c r="E41" s="229"/>
      <c r="F41" s="229"/>
      <c r="G41" s="229"/>
      <c r="H41" s="457"/>
      <c r="I41" s="457"/>
      <c r="J41" s="457"/>
      <c r="K41" s="457"/>
      <c r="L41" s="457"/>
      <c r="M41" s="457"/>
      <c r="N41" s="457"/>
      <c r="O41" s="457"/>
    </row>
    <row r="42" spans="1:20" ht="22.5" customHeight="1">
      <c r="B42" s="229"/>
      <c r="C42" s="229"/>
      <c r="D42" s="229"/>
      <c r="E42" s="229"/>
      <c r="F42" s="229"/>
      <c r="G42" s="229"/>
      <c r="H42" s="184" t="s">
        <v>183</v>
      </c>
      <c r="J42" s="469" t="str">
        <f>C25</f>
        <v/>
      </c>
      <c r="K42" s="469"/>
      <c r="L42" s="469"/>
      <c r="M42" s="469"/>
      <c r="N42" s="469"/>
      <c r="O42" s="469"/>
      <c r="P42" s="192"/>
      <c r="Q42" s="192"/>
      <c r="R42" s="192"/>
      <c r="S42" s="192"/>
      <c r="T42" s="192"/>
    </row>
    <row r="43" spans="1:20" ht="22.5" customHeight="1">
      <c r="B43" s="229"/>
      <c r="C43" s="229"/>
      <c r="D43" s="229"/>
      <c r="E43" s="229"/>
      <c r="F43" s="229"/>
      <c r="G43" s="229"/>
      <c r="H43" s="457" t="s">
        <v>187</v>
      </c>
      <c r="I43" s="457"/>
      <c r="J43" s="457"/>
      <c r="K43" s="457"/>
      <c r="L43" s="457"/>
      <c r="M43" s="457"/>
      <c r="N43" s="457"/>
      <c r="O43" s="457"/>
      <c r="P43" s="440"/>
      <c r="Q43" s="440"/>
      <c r="R43" s="440"/>
      <c r="S43" s="440"/>
      <c r="T43" s="186"/>
    </row>
    <row r="44" spans="1:20" ht="22.5" customHeight="1">
      <c r="B44" s="229"/>
      <c r="C44" s="229"/>
      <c r="D44" s="229"/>
      <c r="E44" s="229"/>
      <c r="F44" s="229"/>
      <c r="G44" s="229"/>
      <c r="H44" s="457"/>
      <c r="I44" s="457"/>
      <c r="J44" s="457"/>
      <c r="K44" s="457"/>
      <c r="L44" s="457"/>
      <c r="M44" s="457"/>
      <c r="N44" s="457"/>
      <c r="O44" s="457"/>
      <c r="P44" s="440"/>
      <c r="Q44" s="440"/>
      <c r="R44" s="440"/>
      <c r="S44" s="440"/>
      <c r="T44" s="186"/>
    </row>
  </sheetData>
  <mergeCells count="36">
    <mergeCell ref="P21:S22"/>
    <mergeCell ref="A1:O1"/>
    <mergeCell ref="A3:B3"/>
    <mergeCell ref="C3:O3"/>
    <mergeCell ref="A4:B4"/>
    <mergeCell ref="C4:O4"/>
    <mergeCell ref="A5:B5"/>
    <mergeCell ref="C5:E5"/>
    <mergeCell ref="H21:I22"/>
    <mergeCell ref="J21:O22"/>
    <mergeCell ref="I5:J5"/>
    <mergeCell ref="K5:O5"/>
    <mergeCell ref="J20:O20"/>
    <mergeCell ref="M2:O2"/>
    <mergeCell ref="M7:O7"/>
    <mergeCell ref="B22:G22"/>
    <mergeCell ref="A25:B25"/>
    <mergeCell ref="C25:O25"/>
    <mergeCell ref="J42:O42"/>
    <mergeCell ref="H43:I44"/>
    <mergeCell ref="J43:O44"/>
    <mergeCell ref="A23:O23"/>
    <mergeCell ref="M24:O24"/>
    <mergeCell ref="B21:D21"/>
    <mergeCell ref="H18:O19"/>
    <mergeCell ref="K7:L7"/>
    <mergeCell ref="P43:S44"/>
    <mergeCell ref="A26:B26"/>
    <mergeCell ref="C26:O26"/>
    <mergeCell ref="A27:B27"/>
    <mergeCell ref="C27:E27"/>
    <mergeCell ref="I27:J27"/>
    <mergeCell ref="K27:O27"/>
    <mergeCell ref="K29:L29"/>
    <mergeCell ref="M29:O29"/>
    <mergeCell ref="H40:O41"/>
  </mergeCells>
  <phoneticPr fontId="6"/>
  <pageMargins left="0.19685039370078741" right="0.11811023622047245" top="0.31496062992125984" bottom="0.19685039370078741" header="0" footer="0"/>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take</cp:lastModifiedBy>
  <cp:lastPrinted>2019-03-05T12:28:27Z</cp:lastPrinted>
  <dcterms:created xsi:type="dcterms:W3CDTF">2009-11-06T07:24:21Z</dcterms:created>
  <dcterms:modified xsi:type="dcterms:W3CDTF">2019-03-26T12:50:11Z</dcterms:modified>
</cp:coreProperties>
</file>